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14145" windowHeight="11925"/>
  </bookViews>
  <sheets>
    <sheet name="26 Saviv.veiklos pr.apraš." sheetId="3" r:id="rId1"/>
    <sheet name="26 Saviv.veiklos finansav." sheetId="2" r:id="rId2"/>
  </sheets>
  <calcPr calcId="162913"/>
</workbook>
</file>

<file path=xl/calcChain.xml><?xml version="1.0" encoding="utf-8"?>
<calcChain xmlns="http://schemas.openxmlformats.org/spreadsheetml/2006/main">
  <c r="M92" i="2" l="1"/>
  <c r="L92" i="2"/>
  <c r="K92" i="2"/>
  <c r="J92" i="2"/>
  <c r="I92" i="2"/>
  <c r="H92" i="2"/>
  <c r="G92" i="2"/>
  <c r="F92" i="2"/>
  <c r="E92" i="2"/>
  <c r="D92" i="2"/>
  <c r="M90" i="2"/>
  <c r="L90" i="2"/>
  <c r="K90" i="2"/>
  <c r="K85" i="2" s="1"/>
  <c r="J90" i="2"/>
  <c r="I90" i="2"/>
  <c r="H90" i="2"/>
  <c r="G90" i="2"/>
  <c r="F90" i="2"/>
  <c r="E90" i="2"/>
  <c r="D90" i="2"/>
  <c r="M87" i="2"/>
  <c r="L87" i="2"/>
  <c r="K87" i="2"/>
  <c r="J87" i="2"/>
  <c r="I87" i="2"/>
  <c r="I85" i="2" s="1"/>
  <c r="H87" i="2"/>
  <c r="H85" i="2" s="1"/>
  <c r="G87" i="2"/>
  <c r="F87" i="2"/>
  <c r="E87" i="2"/>
  <c r="D87" i="2"/>
  <c r="D85" i="2" s="1"/>
  <c r="J85" i="2"/>
  <c r="G85" i="2"/>
  <c r="F85" i="2"/>
  <c r="M81" i="2"/>
  <c r="M80" i="2" s="1"/>
  <c r="L81" i="2"/>
  <c r="L80" i="2" s="1"/>
  <c r="K81" i="2"/>
  <c r="J81" i="2"/>
  <c r="I81" i="2"/>
  <c r="I80" i="2" s="1"/>
  <c r="H81" i="2"/>
  <c r="H80" i="2" s="1"/>
  <c r="G81" i="2"/>
  <c r="G80" i="2" s="1"/>
  <c r="F81" i="2"/>
  <c r="F80" i="2" s="1"/>
  <c r="E81" i="2"/>
  <c r="E80" i="2" s="1"/>
  <c r="D81" i="2"/>
  <c r="D80" i="2" s="1"/>
  <c r="K80" i="2"/>
  <c r="J80" i="2"/>
  <c r="M78" i="2"/>
  <c r="M77" i="2" s="1"/>
  <c r="L78" i="2"/>
  <c r="L77" i="2" s="1"/>
  <c r="K78" i="2"/>
  <c r="J78" i="2"/>
  <c r="I78" i="2"/>
  <c r="I77" i="2" s="1"/>
  <c r="H78" i="2"/>
  <c r="H77" i="2" s="1"/>
  <c r="G78" i="2"/>
  <c r="F78" i="2"/>
  <c r="E78" i="2"/>
  <c r="E77" i="2" s="1"/>
  <c r="D78" i="2"/>
  <c r="D77" i="2" s="1"/>
  <c r="K77" i="2"/>
  <c r="J77" i="2"/>
  <c r="G77" i="2"/>
  <c r="F77" i="2"/>
  <c r="M69" i="2"/>
  <c r="L69" i="2"/>
  <c r="K69" i="2"/>
  <c r="J69" i="2"/>
  <c r="I69" i="2"/>
  <c r="H69" i="2"/>
  <c r="G69" i="2"/>
  <c r="F69" i="2"/>
  <c r="E69" i="2"/>
  <c r="D69" i="2"/>
  <c r="M67" i="2"/>
  <c r="M66" i="2" s="1"/>
  <c r="L67" i="2"/>
  <c r="L66" i="2" s="1"/>
  <c r="K67" i="2"/>
  <c r="J67" i="2"/>
  <c r="I67" i="2"/>
  <c r="H67" i="2"/>
  <c r="G67" i="2"/>
  <c r="F67" i="2"/>
  <c r="F66" i="2" s="1"/>
  <c r="E67" i="2"/>
  <c r="E66" i="2" s="1"/>
  <c r="D67" i="2"/>
  <c r="D66" i="2" s="1"/>
  <c r="I66" i="2"/>
  <c r="H66" i="2"/>
  <c r="M63" i="2"/>
  <c r="L63" i="2"/>
  <c r="K63" i="2"/>
  <c r="J63" i="2"/>
  <c r="I63" i="2"/>
  <c r="H63" i="2"/>
  <c r="G63" i="2"/>
  <c r="F63" i="2"/>
  <c r="E63" i="2"/>
  <c r="D63" i="2"/>
  <c r="M59" i="2"/>
  <c r="L59" i="2"/>
  <c r="L40" i="2" s="1"/>
  <c r="K59" i="2"/>
  <c r="J59" i="2"/>
  <c r="I59" i="2"/>
  <c r="H59" i="2"/>
  <c r="H40" i="2" s="1"/>
  <c r="G59" i="2"/>
  <c r="G40" i="2" s="1"/>
  <c r="F59" i="2"/>
  <c r="E59" i="2"/>
  <c r="D59" i="2"/>
  <c r="D40" i="2" s="1"/>
  <c r="K40" i="2"/>
  <c r="J40" i="2"/>
  <c r="F40" i="2"/>
  <c r="M32" i="2"/>
  <c r="L32" i="2"/>
  <c r="K32" i="2"/>
  <c r="J32" i="2"/>
  <c r="I32" i="2"/>
  <c r="H32" i="2"/>
  <c r="G32" i="2"/>
  <c r="F32" i="2"/>
  <c r="E32" i="2"/>
  <c r="D32" i="2"/>
  <c r="M29" i="2"/>
  <c r="L29" i="2"/>
  <c r="K29" i="2"/>
  <c r="J29" i="2"/>
  <c r="I29" i="2"/>
  <c r="H29" i="2"/>
  <c r="G29" i="2"/>
  <c r="F29" i="2"/>
  <c r="E29" i="2"/>
  <c r="D29" i="2"/>
  <c r="M27" i="2"/>
  <c r="L27" i="2"/>
  <c r="K27" i="2"/>
  <c r="J27" i="2"/>
  <c r="I27" i="2"/>
  <c r="H27" i="2"/>
  <c r="G27" i="2"/>
  <c r="F27" i="2"/>
  <c r="E27" i="2"/>
  <c r="D27" i="2"/>
  <c r="M24" i="2"/>
  <c r="L24" i="2"/>
  <c r="K24" i="2"/>
  <c r="J24" i="2"/>
  <c r="I24" i="2"/>
  <c r="H24" i="2"/>
  <c r="G24" i="2"/>
  <c r="F24" i="2"/>
  <c r="E24" i="2"/>
  <c r="D24" i="2"/>
  <c r="M20" i="2"/>
  <c r="L20" i="2"/>
  <c r="K20" i="2"/>
  <c r="J20" i="2"/>
  <c r="I20" i="2"/>
  <c r="I15" i="2" s="1"/>
  <c r="H20" i="2"/>
  <c r="G20" i="2"/>
  <c r="F20" i="2"/>
  <c r="E20" i="2"/>
  <c r="D20" i="2"/>
  <c r="M16" i="2"/>
  <c r="L16" i="2"/>
  <c r="L15" i="2" s="1"/>
  <c r="K16" i="2"/>
  <c r="K15" i="2" s="1"/>
  <c r="J16" i="2"/>
  <c r="I16" i="2"/>
  <c r="H16" i="2"/>
  <c r="H15" i="2" s="1"/>
  <c r="G16" i="2"/>
  <c r="G15" i="2" s="1"/>
  <c r="F16" i="2"/>
  <c r="E16" i="2"/>
  <c r="D16" i="2"/>
  <c r="D15" i="2" s="1"/>
  <c r="M15" i="2"/>
  <c r="E15" i="2"/>
  <c r="D8" i="2" l="1"/>
  <c r="D7" i="2" s="1"/>
  <c r="L8" i="2"/>
  <c r="L7" i="2" s="1"/>
  <c r="I40" i="2"/>
  <c r="I8" i="2" s="1"/>
  <c r="I7" i="2" s="1"/>
  <c r="G66" i="2"/>
  <c r="G8" i="2" s="1"/>
  <c r="G7" i="2" s="1"/>
  <c r="J15" i="2"/>
  <c r="L85" i="2"/>
  <c r="E85" i="2"/>
  <c r="M85" i="2"/>
  <c r="M8" i="2"/>
  <c r="M7" i="2" s="1"/>
  <c r="J66" i="2"/>
  <c r="E8" i="2"/>
  <c r="E7" i="2" s="1"/>
  <c r="E40" i="2"/>
  <c r="M40" i="2"/>
  <c r="K66" i="2"/>
  <c r="K8" i="2" s="1"/>
  <c r="K7" i="2" s="1"/>
  <c r="F15" i="2"/>
  <c r="F8" i="2" s="1"/>
  <c r="F7" i="2" s="1"/>
  <c r="H8" i="2"/>
  <c r="H7" i="2" s="1"/>
  <c r="J8" i="2" l="1"/>
  <c r="J7" i="2" s="1"/>
</calcChain>
</file>

<file path=xl/sharedStrings.xml><?xml version="1.0" encoding="utf-8"?>
<sst xmlns="http://schemas.openxmlformats.org/spreadsheetml/2006/main" count="1297" uniqueCount="383">
  <si>
    <t>2020-2022 m. strateginio veiklos plano programos tikslų, uždavinių, priemonių, priemonių išlaidų ir kriterijų suvestinė</t>
  </si>
  <si>
    <t>Kodas</t>
  </si>
  <si>
    <t>Pavadinimas</t>
  </si>
  <si>
    <t>SP lėšos</t>
  </si>
  <si>
    <t>Lėšų poreikis biudžetiniams 2020-iesiems metams</t>
  </si>
  <si>
    <t>2020-ųjų metų lėšų projektas</t>
  </si>
  <si>
    <t>Produkto /Rezultato</t>
  </si>
  <si>
    <t>Iš viso</t>
  </si>
  <si>
    <t>Išlaidoms</t>
  </si>
  <si>
    <t>Turtui įsigyti</t>
  </si>
  <si>
    <t>Rodiklis</t>
  </si>
  <si>
    <t>Mato vnt.</t>
  </si>
  <si>
    <t>Planas</t>
  </si>
  <si>
    <t>Iš jų darbo užmokesčiui</t>
  </si>
  <si>
    <t>iš viso</t>
  </si>
  <si>
    <t>2020</t>
  </si>
  <si>
    <t>2021</t>
  </si>
  <si>
    <t>2022</t>
  </si>
  <si>
    <t>proc.</t>
  </si>
  <si>
    <t>100,00</t>
  </si>
  <si>
    <t>žm.</t>
  </si>
  <si>
    <t>SB</t>
  </si>
  <si>
    <t>D</t>
  </si>
  <si>
    <t>KT</t>
  </si>
  <si>
    <t>vnt.</t>
  </si>
  <si>
    <t>15,00</t>
  </si>
  <si>
    <t>VB</t>
  </si>
  <si>
    <t>35,00</t>
  </si>
  <si>
    <t>20,00</t>
  </si>
  <si>
    <t>10,00</t>
  </si>
  <si>
    <t>5,00</t>
  </si>
  <si>
    <t>80,00</t>
  </si>
  <si>
    <t>1,00</t>
  </si>
  <si>
    <t>38,00</t>
  </si>
  <si>
    <t>2,00</t>
  </si>
  <si>
    <t>25,00</t>
  </si>
  <si>
    <t>9,00</t>
  </si>
  <si>
    <t>7,00</t>
  </si>
  <si>
    <t>150,00</t>
  </si>
  <si>
    <t>3,00</t>
  </si>
  <si>
    <t>0,00</t>
  </si>
  <si>
    <t>6,00</t>
  </si>
  <si>
    <t>140,00</t>
  </si>
  <si>
    <t>22,00</t>
  </si>
  <si>
    <t>30,00</t>
  </si>
  <si>
    <t>1.800,00</t>
  </si>
  <si>
    <t>18,00</t>
  </si>
  <si>
    <t>27,00</t>
  </si>
  <si>
    <t>11,00</t>
  </si>
  <si>
    <t>380,00</t>
  </si>
  <si>
    <t>110,00</t>
  </si>
  <si>
    <t>85,00</t>
  </si>
  <si>
    <t>Suorganizuotų renginių skaičius</t>
  </si>
  <si>
    <t>87,00</t>
  </si>
  <si>
    <t>2.000,00</t>
  </si>
  <si>
    <t>20.000,00</t>
  </si>
  <si>
    <t>25.000,00</t>
  </si>
  <si>
    <t>350,00</t>
  </si>
  <si>
    <t>55,00</t>
  </si>
  <si>
    <t>60,00</t>
  </si>
  <si>
    <t>26</t>
  </si>
  <si>
    <t>Savivaldybės veiklos programa</t>
  </si>
  <si>
    <t>26.01</t>
  </si>
  <si>
    <t>Didinti savivaldybės valdymo efektyvumą ir teikiamų paslaugų kokybę</t>
  </si>
  <si>
    <t>630,00</t>
  </si>
  <si>
    <t>650,00</t>
  </si>
  <si>
    <t>Gyventojų, vertinančių savivaldybės darbą labai gerai ir gerai dalis</t>
  </si>
  <si>
    <t>86,00</t>
  </si>
  <si>
    <t>73,00</t>
  </si>
  <si>
    <t>Renginių dalyvių ir žiūrovų skaičius</t>
  </si>
  <si>
    <t>28.050,00</t>
  </si>
  <si>
    <t>29.100,00</t>
  </si>
  <si>
    <t>30.100,00</t>
  </si>
  <si>
    <t>Aktyvių jaunimo organizacijų narių skaičius</t>
  </si>
  <si>
    <t>Nakvynių skaičius</t>
  </si>
  <si>
    <t>170,00</t>
  </si>
  <si>
    <t>Užimtų vaikų skaičius</t>
  </si>
  <si>
    <t>450,00</t>
  </si>
  <si>
    <t>460,00</t>
  </si>
  <si>
    <t>26.01.01</t>
  </si>
  <si>
    <t>Savivaldybės  funkcijų įgyvendinimas ir darbo organizavimas</t>
  </si>
  <si>
    <t>Savivaldybės administracijos teikiamų paslaugų kokybės pagerėjimas</t>
  </si>
  <si>
    <t>26.01.01.01</t>
  </si>
  <si>
    <t>Užtikrinti Savivaldybės tarybos veiklą</t>
  </si>
  <si>
    <t>Priimtų tarybos sprendimų skaičius</t>
  </si>
  <si>
    <t>Parengtų tarybos sprendimų skaičius, dalyvaujant tarybos nariams</t>
  </si>
  <si>
    <t>26.01.01.02</t>
  </si>
  <si>
    <t>Užtikrinti Tarybos ir mero sekretoriato veiklą</t>
  </si>
  <si>
    <t>Įformintų įvykusių tarybos, tarybos komitetų posėdžių protokolų skaičius</t>
  </si>
  <si>
    <t>26.01.01.03</t>
  </si>
  <si>
    <t>Užtikrinti Kontrolės ir audito tarnybos veiklą</t>
  </si>
  <si>
    <t>Atlikta auditų pagal patvirtintą metų planą</t>
  </si>
  <si>
    <t>26.01.01.04</t>
  </si>
  <si>
    <t>Įgyvendinti savivaldybės administracijos funkcijas</t>
  </si>
  <si>
    <t>Savivaldybės administracijos darbuotojų kaita ne didesnė negu</t>
  </si>
  <si>
    <t>Teisės aktais nustatytais terminais išnagrinėtų skundų dalis nuo visų skundų skaičiaus</t>
  </si>
  <si>
    <t>Vieno valstybės tarnautojo kvalifikacijos kėlimo (vidinio ir išorinio) dienų skaičius</t>
  </si>
  <si>
    <t>Prašymų nagrinėjimo laikas</t>
  </si>
  <si>
    <t>d. d.</t>
  </si>
  <si>
    <t>26.01.01.05</t>
  </si>
  <si>
    <t>Prižiūrėti savivaldybės administracijos vidaus ūkį</t>
  </si>
  <si>
    <t>Administracijos patalpų išlaikymas ir priežiūra</t>
  </si>
  <si>
    <t>Darbuotojų aprūpinimas inventoriumi ir darbo priemonėmis</t>
  </si>
  <si>
    <t>Išlaikomų transporto priemonių skaičius</t>
  </si>
  <si>
    <t>26.01.01.06</t>
  </si>
  <si>
    <t>Užtikrinti savivaldybės administracijos informacinės sistemos funkcionavimą</t>
  </si>
  <si>
    <t>Kompiuterinė darbo vietų įranga, ne senesnė nei 7 metų</t>
  </si>
  <si>
    <t>Prižiūrimų informacinių sistemų skaičius</t>
  </si>
  <si>
    <t>26.01.01.08</t>
  </si>
  <si>
    <t>Užtikrinti BĮ Alytaus miesto paslaugų centro veiklą</t>
  </si>
  <si>
    <t>Švietimo įstaigų buhalterinės apskaitos organizavimas ir tvarkymas</t>
  </si>
  <si>
    <t>26.01.01.09</t>
  </si>
  <si>
    <t>Finansuoti projektinės iniciatyvos „Tau Alytau“ projektus</t>
  </si>
  <si>
    <t>Suorganizuotų kultūros, sporto, jaunimo, švietimo renginių skaičius</t>
  </si>
  <si>
    <t>Žiūrovų skaičius</t>
  </si>
  <si>
    <t>21.000,00</t>
  </si>
  <si>
    <t>22.000,00</t>
  </si>
  <si>
    <t>Įvairių socialinių, ypač rizikos, grupių dalyvių (14–29 m. jaunimo) skaičius</t>
  </si>
  <si>
    <t>218,00</t>
  </si>
  <si>
    <t>220,00</t>
  </si>
  <si>
    <t>Dalyvių skaičius</t>
  </si>
  <si>
    <t>8.050,00</t>
  </si>
  <si>
    <t>8.100,00</t>
  </si>
  <si>
    <t>26.01.01.10</t>
  </si>
  <si>
    <t>Užtikrinti asmens duomenų apsaugą</t>
  </si>
  <si>
    <t>Nustatytų asmens duomenų pažeidimų procentas nuo visų nagrinėtų atvejų</t>
  </si>
  <si>
    <t>26.01.01.11</t>
  </si>
  <si>
    <t>Vykdyti korupcijos prevenciją</t>
  </si>
  <si>
    <t>Nustatytų veiksmų korupcijos apraiškoms pasireikšti procentas</t>
  </si>
  <si>
    <t>26.01.02</t>
  </si>
  <si>
    <t>Valstybinių (valstybės perduotų savivaldybei) ir kitais teisės aktais priskirtų funkcijų tinkamas įgyvendinimas</t>
  </si>
  <si>
    <t>Įgyvendinamos valstybinės (valstybės perduotos savivaldybėms) funkcijos</t>
  </si>
  <si>
    <t>26.01.02.01</t>
  </si>
  <si>
    <t>Registruoti civilinės būklės aktus</t>
  </si>
  <si>
    <t>Priemonės įvykdymas</t>
  </si>
  <si>
    <t>26.01.02.02</t>
  </si>
  <si>
    <t>Teikti valstybės garantuojamą pirminę  teisinę pagalbą</t>
  </si>
  <si>
    <t>Suteiktos  valstybės garantuojamos pirminės  teisinės pagalbos paslaugos</t>
  </si>
  <si>
    <t>26.01.02.03</t>
  </si>
  <si>
    <t>Vykdyti valstybinės kalbos vartojimo ir taisyklingumo kontrolę</t>
  </si>
  <si>
    <t>Atliktų valstybinės kalbos vartojimo ir taisyklingumo patikrinimų skaičius</t>
  </si>
  <si>
    <t>26.01.02.04</t>
  </si>
  <si>
    <t>Tvarkyti Gyventojų registrą ir teikti duomenis valstybės registrams</t>
  </si>
  <si>
    <t>26.01.02.05</t>
  </si>
  <si>
    <t>Tvarkyti gyvenamosios vietos deklaravimo duomenis ir gyvenamosios vietos nedeklaravusių asmenų apskaitos  duomenis</t>
  </si>
  <si>
    <t>26.01.02.06</t>
  </si>
  <si>
    <t>Teikti duomenis Suteiktos valstybės pagalbos ir nereikšmingos (de minimis) pagalbos registrui</t>
  </si>
  <si>
    <t>26.01.02.07</t>
  </si>
  <si>
    <t>Tvarkyti savivaldybei priskirtus archyvinius dokumentus</t>
  </si>
  <si>
    <t>26.01.02.08</t>
  </si>
  <si>
    <t>Valdyti, naudoti savivaldybei priskirtą valstybės žemę ir kitą valstybės turtą, disponuoti juo patikėjimo teise</t>
  </si>
  <si>
    <t>Perimtų valdyti patikėjimo teise žemės sklypų skaičius</t>
  </si>
  <si>
    <t>26.01.02.09</t>
  </si>
  <si>
    <t>Vykdyti žemės ūkio funkcijas</t>
  </si>
  <si>
    <t>26.01.02.10</t>
  </si>
  <si>
    <t>Nagrinėti  piliečių prašymus atkurti nuosavybės teises į išlikusį nekilnojamąjį turtą ir priimti sprendimus</t>
  </si>
  <si>
    <t>Gautų piliečių prašymų atkurti nuosavybės teises  išlikusį nekilnojamąjį turtą skaičius</t>
  </si>
  <si>
    <t>26.01.02.11</t>
  </si>
  <si>
    <t>Administruoti darbo rinkos politikos ir gyventojų užimtumo priemonių įgyvendinimą</t>
  </si>
  <si>
    <t>26.01.02.12</t>
  </si>
  <si>
    <t>Administruoti socialines paslaugas</t>
  </si>
  <si>
    <t>26.01.02.13</t>
  </si>
  <si>
    <t>Administruoti socialinę paramą mokiniams</t>
  </si>
  <si>
    <t>26.01.02.15</t>
  </si>
  <si>
    <t>Vykdyti jaunimo teisių apsaugą</t>
  </si>
  <si>
    <t>Koordinuotų jaunimo organizacijų skaičius</t>
  </si>
  <si>
    <t>26.01.02.16</t>
  </si>
  <si>
    <t>Administruoti kompensacijas, socialines ir kitas išmokas</t>
  </si>
  <si>
    <t>26.01.02.17</t>
  </si>
  <si>
    <t>Administruoti išmokas vaikams</t>
  </si>
  <si>
    <t>26.01.02.18</t>
  </si>
  <si>
    <t>Administruoti šalpos išmokas</t>
  </si>
  <si>
    <t>26.01.02.19</t>
  </si>
  <si>
    <t>Administruoti būsto nuomos ar išperkamosios būsto nuomos mokesčių dalies kompensacijas</t>
  </si>
  <si>
    <t>26.01.02.21</t>
  </si>
  <si>
    <t>Užtikrinti asmens sveikatos priežiūros kokybę</t>
  </si>
  <si>
    <t>Išnagrinėtų bylų dalis nuo visų Neveiksnių asmenų būklės peržiūrėjimo komisijos inicijuotų asmens būklės peržiūrėjimo bylų skaičiaus</t>
  </si>
  <si>
    <t>Neveiksnių asmenų būklės peržiūrėjimo komisijos inicijuotų asmens būklės peržiūrėjimo bylų skaičius</t>
  </si>
  <si>
    <t>26.01.02.22</t>
  </si>
  <si>
    <t>Administruoti civilinę saugą</t>
  </si>
  <si>
    <t>Civilinės saugos švietimo klausimais mokytų gyventojų skaičius</t>
  </si>
  <si>
    <t>26.01.02.23</t>
  </si>
  <si>
    <t>Administruoti  mobilizaciją, demobilizaciją, priimančios šalies paramą</t>
  </si>
  <si>
    <t>Parengtų (patikslintų) mobilizacijos planų skaičius</t>
  </si>
  <si>
    <t>26.01.02.24</t>
  </si>
  <si>
    <t>Tarpinstitucinio koordinatoriaus veiklai vykdyti</t>
  </si>
  <si>
    <t>Pagalbos priemonių, skirtų vaikui ir šeimai (minimali, vidutinė, koordinuota pagalba ir pavienės paslaugos) skaičius</t>
  </si>
  <si>
    <t>50,00</t>
  </si>
  <si>
    <t>26.01.03</t>
  </si>
  <si>
    <t>ES ir kitų finansavimo šaltinių pritraukimas miesto plėtrai  ir prisiimtų finansinių įsipareigojimų vykdymas</t>
  </si>
  <si>
    <t>Vykdomų ES lėšomis finansuojamų projektų skaičius</t>
  </si>
  <si>
    <t>14,00</t>
  </si>
  <si>
    <t>26.01.03.01</t>
  </si>
  <si>
    <t>Rengti paraiškas, investicijų projektus, galimybių studijas, tyrimus, analizes, planus ir kitą projektinę dokumentaciją</t>
  </si>
  <si>
    <t>Parengtų investicijų projektų su sąnaudų ir naudos analize, planų ir/ar kitos projektinės dokumentacijos skaičius</t>
  </si>
  <si>
    <t>Pateiktų paraiškų ES finansavimui gauti skaičius</t>
  </si>
  <si>
    <t>26.01.03.03</t>
  </si>
  <si>
    <t>Vykdyti teikiamų paslaugų procesų tobulinimo ir asmenų aptarnavimo kokybės gerinimo Alytaus miesto savivaldybės administracijoje ir jai pavaldžiose įstaigose projektą</t>
  </si>
  <si>
    <t>Parengtų piliečių chartijų skaičius</t>
  </si>
  <si>
    <t>AMSA naudojamų IS atnaujinimas</t>
  </si>
  <si>
    <t>Viešojo valdymo institucijų, pagal veiksmų programą ESF lėšomis įgyvendinusių paslaugų ir (ar) aptarnavimo kokybei gerinti skirtas priemones, skaičius</t>
  </si>
  <si>
    <t>Viešojo valdymo institucijų darbuotojų, kurie dalyvavo pagal veiksmų programą ESF lėšomis vykdytoje veikloje, skirtoje stiprinti teikiamų paslaugų ir (ar) aptarnavimo kokybei gerinti reikalingą kompetenciją, skaičius</t>
  </si>
  <si>
    <t>26.01.03.04</t>
  </si>
  <si>
    <t>Grąžinti paskolas  ir mokėti palūkanas</t>
  </si>
  <si>
    <t>Finansinių įsipareigojimų vykdymas</t>
  </si>
  <si>
    <t>26.01.03.05</t>
  </si>
  <si>
    <t>Tikslingai panaudoti savivaldybės administracijos direktoriaus rezervo lėšas</t>
  </si>
  <si>
    <t>26.01.04</t>
  </si>
  <si>
    <t>Bendruomenės saugumo užtikrinimas</t>
  </si>
  <si>
    <t>26.01.04.01</t>
  </si>
  <si>
    <t>Dalyvauti užtikrinant viešąją tvarką ir gyventojų saugumą</t>
  </si>
  <si>
    <t>Įformintų viešosios tvarkos pažeidimų skaičius</t>
  </si>
  <si>
    <t>1.500,00</t>
  </si>
  <si>
    <t>Paskirtų baudų suma</t>
  </si>
  <si>
    <t>Eur</t>
  </si>
  <si>
    <t>26.01.05</t>
  </si>
  <si>
    <t>Administracinės naštos mažinimo priemonių įgyvendinimas</t>
  </si>
  <si>
    <t>26.01.05.01</t>
  </si>
  <si>
    <t>Vykdyti administracinės naštos mažinimo priemones</t>
  </si>
  <si>
    <t>Elektroniniu būdu teikiamų paslaugų dalis nuo visų teikiamų paslaugų</t>
  </si>
  <si>
    <t>Optimizuoti paslaugų procesus</t>
  </si>
  <si>
    <t>Elektroninių paslaugų procentas skaičiuojant nuo galimų užsakyti elektroniniu būdu paslaugų</t>
  </si>
  <si>
    <t>Viešinti teisės aktus ir jų projektus  nustatyta tvarka</t>
  </si>
  <si>
    <t>26.01.06</t>
  </si>
  <si>
    <t>Patrauklaus miesto įvaizdžio  formavimas</t>
  </si>
  <si>
    <t>Šaltinių, kuriuose platinama informacija apie miestą, skaičius</t>
  </si>
  <si>
    <t>Koordinuojamų komunikacijos projektų skaičius</t>
  </si>
  <si>
    <t>26.01.06.01</t>
  </si>
  <si>
    <t>Informuoti visuomenę apie savivaldybės veiklą ir vykdyti informacijos monitoringą</t>
  </si>
  <si>
    <t>Sukurtų ir administruojamų naujų feisbuko paskyrų skaičius</t>
  </si>
  <si>
    <t>Įvairialypės informacijos žiniasklaidoje ir internete apie Alytuje vykdomus, organizuojamus renginius ir miesto įvykius skaičius</t>
  </si>
  <si>
    <t>330,00</t>
  </si>
  <si>
    <t>Alytaus miesto savivaldybės feisbuko paskyros sekėjų skaičius</t>
  </si>
  <si>
    <t>13.000,00</t>
  </si>
  <si>
    <t>15.000,00</t>
  </si>
  <si>
    <t>17.000,00</t>
  </si>
  <si>
    <t>26.01.06.02</t>
  </si>
  <si>
    <t>Stiprinti bendradarbiavimą ir ryšius su kitomis savivaldybėmis, organizacijomis ir miesto bendruomene</t>
  </si>
  <si>
    <t>Lietuvoje veikiančių organizacijų,  kurių narė yra miesto savivaldybė, skaičius</t>
  </si>
  <si>
    <t>Renginių, iniciatyvų bendruomenei skaičius</t>
  </si>
  <si>
    <t>13,00</t>
  </si>
  <si>
    <t>26.01.06.03</t>
  </si>
  <si>
    <t>Reprezentuoti savivaldybę</t>
  </si>
  <si>
    <t>Renginių su miestais partneriais skaičius</t>
  </si>
  <si>
    <t>Užsienio šalių svečių  priėmimų skaičius</t>
  </si>
  <si>
    <t>Bendras lėšų  poreikis ir numatomi finansavimo šaltiniai</t>
  </si>
  <si>
    <t>(tūkst. Eur)</t>
  </si>
  <si>
    <t>Ekonominės klasifikacijos grupės</t>
  </si>
  <si>
    <t>Lėšų poreikis  biudžetiniams 2020-iesiems metams</t>
  </si>
  <si>
    <t>2021-ųjų metų lėšų poreikis</t>
  </si>
  <si>
    <t>2022-ųjų metų lėšų poreikis</t>
  </si>
  <si>
    <t>1. Iš viso lėšų poreikis:</t>
  </si>
  <si>
    <t>1.1. išlaidoms, iš jų:</t>
  </si>
  <si>
    <t>1.1.1. darbo užmokesčiui</t>
  </si>
  <si>
    <t>1.2. turtui įsigyti</t>
  </si>
  <si>
    <t>2. Finansavimo šaltiniai:</t>
  </si>
  <si>
    <t>2.1. 1. Savivaldybės lėšos (iš viso)</t>
  </si>
  <si>
    <t>2.1.1. 1. Savivaldybės biudžetas su dotacijomis (iš jų)</t>
  </si>
  <si>
    <t>2.1.1.1. 1. Savivaldybės biudžeto lėšos (SB)</t>
  </si>
  <si>
    <t>2.1.1.2. 2. Dotacijų iš valstybės ir kitų valstybės valdymo lygių lėšos (D)</t>
  </si>
  <si>
    <t>2.2. 2. Valstybės biudžeto lėšos (VB)</t>
  </si>
  <si>
    <t>2.3. 3. Europos Sąjungos ir kitų užsienio fondų paramos lėšos (ES)</t>
  </si>
  <si>
    <t>2.4. 4. Kitų šaltinių lėšos (KT)</t>
  </si>
  <si>
    <t>(programos pavadinimas)</t>
  </si>
  <si>
    <t>Biudžetiniai metai</t>
  </si>
  <si>
    <t>Asignavimų valdytojas (-ai), kodas</t>
  </si>
  <si>
    <t>Vykdytojas (-ai)</t>
  </si>
  <si>
    <t>Programos pavadinimas</t>
  </si>
  <si>
    <t>Programos parengimo argumentai</t>
  </si>
  <si>
    <t>Programos tikslas</t>
  </si>
  <si>
    <t>Rezultato vertinimo kriterijai:</t>
  </si>
  <si>
    <t>Produkto vertinimo kriterijai:</t>
  </si>
  <si>
    <t>Viešųjų paslaugų kokybės ir prieinamumo užtikrinimas, ugdant sumanią, veiklią ir solidarią miesto bendruomenę</t>
  </si>
  <si>
    <t>Užtikrinti gyventojams viešųjų paslaugų įvairovę, kokybę ir prieinamumą</t>
  </si>
  <si>
    <t>Vidaus administravimo skyrius, asignavimų valdytojai</t>
  </si>
  <si>
    <t xml:space="preserve"> Alytaus miesto paslaugų centras teikia centralizuotos buhalterinės apskaitos tvarkymo paslaugas Alytaus miesto biudžetinėms švietimo įstaigoms pagal pasirašytas sutartis:
1. Tvarko įstaigoms skirtų savivaldybės biudžeto asignavimų ir kitų lėšų buhalterinę apskaitą pagal Viešojo sektoriaus apskaitos ir atskaitomybės standartus ir kitus Lietuvos Respublikos teisės aktus;
2. Sudaro biudžeto vykdymo ir finansines ataskaitas, mokesčių deklaracijas ir Valstybinio socialinio draudimo fondo biudžeto ataskaitas ir kitus buhalterinės apskaitos informacinius dokumentus teisės aktų nustatyta tvarka ir terminais;
3. Pagal įstaigų pateiktus duomenis apskaičiuoja įstaigų darbuotojams darbo užmokestį, gyventojų ir socialinio draudimo mokesčius, atlieka atsiskaitymus su tiekėjais, tvarko švietimo įstaigų paslaugų gavėjų apskaitą ir kt.;
4. Atlieka ir kitas Lietuvos Respublikos įstatymais, Vyriausybės nutarimais, Savivaldybės tarybos sprendimais ir kitais teisės aktais nustatytas funkcijas.
</t>
  </si>
  <si>
    <t>Alytaus miesto savivaldybės administracija 01   188706935; BĮ Alytaus miesto paslaugų centras 45  304565434; Kontrolės ir audito tarnyba 02   188640314</t>
  </si>
  <si>
    <t>Planuojama surengti apie 50  užsienio delegacijų priėmimų (svečių apgyvendinimo, maitinimo, transporto paslaugos). Kartu su miestais partneriais organizuojami įvairūs renginiai (parodos, konferencijos, susitikimai). Bus perkami užsienio svečiams ir komandiruotėms užsienyje skirti reprezentaciniai suvenyrai.</t>
  </si>
  <si>
    <t>Užsienio svečių ir dalyvių skaičius</t>
  </si>
  <si>
    <t>Įgyvendinant 2018  m. gegužės 25 d. įsigaliojusio Bendrojo duomenų apsaugos reglamento Alytaus miesto savivaldybės administracijoje reikalavimus ir siekiant užtikrinti asmens duomenų apsaugą, reikalinga informacinė sistema, kuri užtikrintų BDAR reikalavimų atitikties įvertinimo (audito) įrankio palaikymą, priežiūrą, atliekant veiklos įrašų procesus ir vartotojų mokymo paslaugas.</t>
  </si>
  <si>
    <t xml:space="preserve">
Vadovaujantis Korupcijos prevencijos įstatymu, užtikrinant realų ir veiksmingą korupcijos prevencijos teisinį reguliavimą, reikalinga šviesti, skatinti ir mokyti darbuotojus skaidraus ir atviro viešųjų  paslaugų teikimo, antikorupcinio sąmoningumo stiprinimo bei interesų konflikto valdymo savivaldybės administracijoje.
</t>
  </si>
  <si>
    <r>
      <rPr>
        <sz val="12"/>
        <color theme="1"/>
        <rFont val="Times New Roman"/>
        <family val="1"/>
        <charset val="186"/>
      </rPr>
      <t xml:space="preserve">    </t>
    </r>
    <r>
      <rPr>
        <b/>
        <i/>
        <u/>
        <sz val="12"/>
        <color rgb="FF000000"/>
        <rFont val="Times New Roman"/>
        <family val="1"/>
        <charset val="186"/>
      </rPr>
      <t>26.01.01.11 Vykdyti korupcijos prevenciją</t>
    </r>
  </si>
  <si>
    <t>Užsienio svečių ir dalyvių  skaičius</t>
  </si>
  <si>
    <t>Įgyvendinamos Lietuvos Respublikos vietos savivaldos įstatymu  nustatytos savarankiškosios savivaldybių funkcijos, valstybinės (perduotos savivaldybėms) funkcijos. Efektyviai savivaldybės veiklai būtinas racionalus finansinių, materialiųjų ir žmogiškųjų išteklių paskirstymas, sistemingas veiklos planavimas.</t>
  </si>
  <si>
    <t>Šia programa įgyvendinamas savivaldybės strateginis tikslas</t>
  </si>
  <si>
    <r>
      <t xml:space="preserve">Numatomas programos įgyvendinimo rezultatas:
</t>
    </r>
    <r>
      <rPr>
        <sz val="12"/>
        <color rgb="FF000000"/>
        <rFont val="Times New Roman"/>
        <family val="1"/>
        <charset val="186"/>
      </rPr>
      <t>Savivaldybės padalinių racionalus, kryptingas ir rezultatyvus darbas, gerėjanti darbo ir valdymo kokybė, ekonomiškai ir efektyviai naudojamos savivaldybės biudžeto lėšos.</t>
    </r>
  </si>
  <si>
    <t xml:space="preserve"> PROGRAMOS APRAŠYMAS </t>
  </si>
  <si>
    <r>
      <t xml:space="preserve"> </t>
    </r>
    <r>
      <rPr>
        <sz val="12"/>
        <color rgb="FF000000"/>
        <rFont val="Times New Roman"/>
        <family val="1"/>
        <charset val="186"/>
      </rPr>
      <t xml:space="preserve">2020 metai </t>
    </r>
  </si>
  <si>
    <t>Ilgalaikis prioritetas
(pagal ASPP)</t>
  </si>
  <si>
    <t xml:space="preserve">Kodas
</t>
  </si>
  <si>
    <r>
      <t xml:space="preserve">Planuojami programos finansavimo šaltiniai:
</t>
    </r>
    <r>
      <rPr>
        <sz val="12"/>
        <color rgb="FF000000"/>
        <rFont val="Times New Roman"/>
        <family val="1"/>
        <charset val="186"/>
      </rPr>
      <t>1. Savivaldybės biudžeto lėšos;4. Kitų šaltinių lėšos;2. Dotacijų iš valstybės ir kitų valstybės valdymo lygių lėšos;2. Valstybės biudžeto lėšos</t>
    </r>
  </si>
  <si>
    <r>
      <t xml:space="preserve">Susiję Lietuvos Respublikos ir savivaldybės teisės aktai: 
</t>
    </r>
    <r>
      <rPr>
        <sz val="12"/>
        <color rgb="FF000000"/>
        <rFont val="Times New Roman"/>
        <family val="1"/>
        <charset val="186"/>
      </rPr>
      <t>Lietuvos Respublikos vietos savivaldos įstatymas, Valstybės tarnybos įstatymas, Biudžeto sandaros įstatymas, Viešųjų įstaigų įstatymas, Biudžetinių įstaigų įstatymas, Civilinis kodeksas,  Valstybės ir savivaldybių įmonių įstatymas, Alytaus miesto plėtros iki 2020 metų strateginis planas.</t>
    </r>
  </si>
  <si>
    <r>
      <rPr>
        <sz val="12"/>
        <color theme="1"/>
        <rFont val="Times New Roman"/>
        <family val="1"/>
        <charset val="186"/>
      </rPr>
      <t xml:space="preserve">    </t>
    </r>
    <r>
      <rPr>
        <b/>
        <sz val="12"/>
        <color rgb="FF000000"/>
        <rFont val="Times New Roman"/>
        <family val="1"/>
        <charset val="186"/>
      </rPr>
      <t xml:space="preserve">Tikslo įgyvendinimo aprašymas: </t>
    </r>
  </si>
  <si>
    <r>
      <rPr>
        <sz val="12"/>
        <color theme="1"/>
        <rFont val="Times New Roman"/>
        <family val="1"/>
        <charset val="186"/>
      </rPr>
      <t xml:space="preserve">    </t>
    </r>
    <r>
      <rPr>
        <b/>
        <sz val="12"/>
        <color rgb="FF000000"/>
        <rFont val="Times New Roman"/>
        <family val="1"/>
        <charset val="186"/>
      </rPr>
      <t>26.01.01 Uždavinys. Savivaldybės  funkcijų įgyvendinimas ir darbo organizavimas</t>
    </r>
  </si>
  <si>
    <r>
      <rPr>
        <sz val="12"/>
        <color theme="1"/>
        <rFont val="Times New Roman"/>
        <family val="1"/>
        <charset val="186"/>
      </rPr>
      <t xml:space="preserve">    </t>
    </r>
    <r>
      <rPr>
        <sz val="12"/>
        <color rgb="FF000000"/>
        <rFont val="Times New Roman"/>
        <family val="1"/>
        <charset val="186"/>
      </rPr>
      <t>Savivaldybės funkcijos – tai Konstitucijos nustatytos, Lietuvos Respublikos vietos savivaldos įstatymo ir kitų įstatymų savivaldybėms priskirtos vietos valdžios, viešojo administravimo ir viešųjų paslaugų teikimo funkcijos. Savivaldybės veiklos funkcijų atlikimo kokybė priklauso nuo savivaldybės tarybos, savivaldybės administracijos, Kontrolės ir audito tarnybos darbo organizavimo, todėl vykdant šį uždavinį siekiama optimizuoti reikalingas darbo sąlygas ir vietas, užtikrinti finansinį, ūkinį ir materialinį aprūpinimą. Tai padeda užtikrinti Alytaus miesto bendruomenės poreikių tenkinimą, subalansuotą plėtrą bei kokybišką viešojo administravimo ir viešųjų paslaugų teikimą. Savivaldybės administracija siekia tobulinti savivaldybės vidaus administravimą, gerinti administracinių ir viešųjų paslaugų teikimo kokybę, informacinių sistemų bei elektroninių paslaugų spektrą, atnaujindama kompiuterinę techniką bei programinę kompiuterinę įrangą, ir sudaryti sąlygas miestiečiams aktyviau dalyvauti miesto valdymo procese.</t>
    </r>
  </si>
  <si>
    <r>
      <rPr>
        <sz val="12"/>
        <color theme="1"/>
        <rFont val="Times New Roman"/>
        <family val="1"/>
        <charset val="186"/>
      </rPr>
      <t xml:space="preserve">    </t>
    </r>
    <r>
      <rPr>
        <b/>
        <u/>
        <sz val="12"/>
        <color rgb="FF000000"/>
        <rFont val="Times New Roman"/>
        <family val="1"/>
        <charset val="186"/>
      </rPr>
      <t>Šiam uždaviniui įgyvendinti numatytos priemonės</t>
    </r>
  </si>
  <si>
    <r>
      <rPr>
        <sz val="12"/>
        <color theme="1"/>
        <rFont val="Times New Roman"/>
        <family val="1"/>
        <charset val="186"/>
      </rPr>
      <t xml:space="preserve">    </t>
    </r>
    <r>
      <rPr>
        <b/>
        <i/>
        <u/>
        <sz val="12"/>
        <color rgb="FF000000"/>
        <rFont val="Times New Roman"/>
        <family val="1"/>
        <charset val="186"/>
      </rPr>
      <t>26.01.01.01 Užtikrinti Savivaldybės tarybos veiklą</t>
    </r>
  </si>
  <si>
    <r>
      <rPr>
        <sz val="12"/>
        <color theme="1"/>
        <rFont val="Times New Roman"/>
        <family val="1"/>
        <charset val="186"/>
      </rPr>
      <t xml:space="preserve">    
    </t>
    </r>
    <r>
      <rPr>
        <sz val="12"/>
        <color rgb="FF000000"/>
        <rFont val="Times New Roman"/>
        <family val="1"/>
        <charset val="186"/>
      </rPr>
      <t>Siekiama užtikrinti savivaldybės tarybos veiklą, kad būtų galima vykdyti Vietos savivaldos įstatyme ir kituose teisės aktuose nustatytas  savivaldybės tarybos kompetencijai priskirtas funkcijas.</t>
    </r>
  </si>
  <si>
    <r>
      <rPr>
        <sz val="12"/>
        <color theme="1"/>
        <rFont val="Times New Roman"/>
        <family val="1"/>
        <charset val="186"/>
      </rPr>
      <t xml:space="preserve">    </t>
    </r>
    <r>
      <rPr>
        <b/>
        <i/>
        <u/>
        <sz val="12"/>
        <color rgb="FF000000"/>
        <rFont val="Times New Roman"/>
        <family val="1"/>
        <charset val="186"/>
      </rPr>
      <t>26.01.01.02 Užtikrinti Tarybos ir mero sekretoriato veiklą</t>
    </r>
  </si>
  <si>
    <r>
      <rPr>
        <sz val="12"/>
        <color theme="1"/>
        <rFont val="Times New Roman"/>
        <family val="1"/>
        <charset val="186"/>
      </rPr>
      <t xml:space="preserve">    
    </t>
    </r>
    <r>
      <rPr>
        <sz val="12"/>
        <color rgb="FF000000"/>
        <rFont val="Times New Roman"/>
        <family val="1"/>
        <charset val="186"/>
      </rPr>
      <t>Padėti savivaldybės tarybai ir merui įgyvendinti Vietos savivaldos įstatymo nuostatas, techniškai aptarnauti tarybą ir merą.</t>
    </r>
  </si>
  <si>
    <r>
      <rPr>
        <sz val="12"/>
        <color theme="1"/>
        <rFont val="Times New Roman"/>
        <family val="1"/>
        <charset val="186"/>
      </rPr>
      <t xml:space="preserve">    </t>
    </r>
    <r>
      <rPr>
        <b/>
        <i/>
        <u/>
        <sz val="12"/>
        <color rgb="FF000000"/>
        <rFont val="Times New Roman"/>
        <family val="1"/>
        <charset val="186"/>
      </rPr>
      <t>26.01.01.03 Užtikrinti Kontrolės ir audito tarnybos veiklą</t>
    </r>
  </si>
  <si>
    <r>
      <rPr>
        <sz val="12"/>
        <color theme="1"/>
        <rFont val="Times New Roman"/>
        <family val="1"/>
        <charset val="186"/>
      </rPr>
      <t xml:space="preserve">    
    </t>
    </r>
    <r>
      <rPr>
        <sz val="12"/>
        <color rgb="FF000000"/>
        <rFont val="Times New Roman"/>
        <family val="1"/>
        <charset val="186"/>
      </rPr>
      <t>Kontrolės ir audito tarnyba prižiūri, ar teisėtai, efektyviai, ekonomiškai ir rezultatyviai valdomas ir naudojamas savivaldybės turtas bei patikėjimo teise valdomas valstybės turtas, kaip vykdomas savivaldybės biudžetas ir naudojami kiti piniginiai ištekliai.</t>
    </r>
  </si>
  <si>
    <r>
      <rPr>
        <sz val="12"/>
        <color theme="1"/>
        <rFont val="Times New Roman"/>
        <family val="1"/>
        <charset val="186"/>
      </rPr>
      <t xml:space="preserve">    </t>
    </r>
    <r>
      <rPr>
        <b/>
        <i/>
        <u/>
        <sz val="12"/>
        <color rgb="FF000000"/>
        <rFont val="Times New Roman"/>
        <family val="1"/>
        <charset val="186"/>
      </rPr>
      <t>26.01.01.04 Įgyvendinti savivaldybės administracijos funkcijas</t>
    </r>
  </si>
  <si>
    <r>
      <rPr>
        <sz val="12"/>
        <color theme="1"/>
        <rFont val="Times New Roman"/>
        <family val="1"/>
        <charset val="186"/>
      </rPr>
      <t xml:space="preserve">    
    </t>
    </r>
    <r>
      <rPr>
        <sz val="12"/>
        <color rgb="FF000000"/>
        <rFont val="Times New Roman"/>
        <family val="1"/>
        <charset val="186"/>
      </rPr>
      <t>Alytaus miesto savivaldybės administracijos veikla skirta įstatymams ir kitiems teisės aktams įgyvendinti, vietos savivaldos institucijų sprendimams įgyvendinti priimant administracinius sprendimus, teikiant įstatymų numatytas administracines paslaugas, administruojant viešųjų paslaugų teikimą Alytaus miesto savivaldybėje ir atliekant Alytaus miesto savivaldybės administracijos vidaus administravimą. Siekiant gerinti viešųjų paslaugų teikimą, gyventojų aptarnavimą, tobulinti AMSA veiklos procesus įdiegiant LEAN sistemą.</t>
    </r>
  </si>
  <si>
    <r>
      <rPr>
        <sz val="12"/>
        <color theme="1"/>
        <rFont val="Times New Roman"/>
        <family val="1"/>
        <charset val="186"/>
      </rPr>
      <t xml:space="preserve">    </t>
    </r>
    <r>
      <rPr>
        <b/>
        <i/>
        <u/>
        <sz val="12"/>
        <color rgb="FF000000"/>
        <rFont val="Times New Roman"/>
        <family val="1"/>
        <charset val="186"/>
      </rPr>
      <t>26.01.01.05 Prižiūrėti savivaldybės administracijos vidaus ūkį</t>
    </r>
  </si>
  <si>
    <r>
      <rPr>
        <sz val="12"/>
        <color theme="1"/>
        <rFont val="Times New Roman"/>
        <family val="1"/>
        <charset val="186"/>
      </rPr>
      <t xml:space="preserve">    
    </t>
    </r>
    <r>
      <rPr>
        <sz val="12"/>
        <color rgb="FF000000"/>
        <rFont val="Times New Roman"/>
        <family val="1"/>
        <charset val="186"/>
      </rPr>
      <t>Į šią priemonę įeina Savivaldybės tarybos ir mero sekretoriato, administracijos užimamų patalpų išlaikymas ir priežiūra,  komunaliniai mokesčiai, darbuotojų aprūpinimas darbo priemonėmis ir inventoriumi, tarnybinio transporto plėtra ir išlaikymas.</t>
    </r>
  </si>
  <si>
    <r>
      <rPr>
        <sz val="12"/>
        <color theme="1"/>
        <rFont val="Times New Roman"/>
        <family val="1"/>
        <charset val="186"/>
      </rPr>
      <t xml:space="preserve">    </t>
    </r>
    <r>
      <rPr>
        <b/>
        <i/>
        <u/>
        <sz val="12"/>
        <color rgb="FF000000"/>
        <rFont val="Times New Roman"/>
        <family val="1"/>
        <charset val="186"/>
      </rPr>
      <t>26.01.01.06 Užtikrinti savivaldybės administracijos informacinės sistemos funkcionavimą</t>
    </r>
  </si>
  <si>
    <r>
      <rPr>
        <sz val="12"/>
        <color theme="1"/>
        <rFont val="Times New Roman"/>
        <family val="1"/>
        <charset val="186"/>
      </rPr>
      <t xml:space="preserve">    
    </t>
    </r>
    <r>
      <rPr>
        <sz val="12"/>
        <color rgb="FF000000"/>
        <rFont val="Times New Roman"/>
        <family val="1"/>
        <charset val="186"/>
      </rPr>
      <t>Įgyvendinant priemonę siekiama užtikrinti AMSA IS plėtrą ir priežiūrą: AMSA informacinių sistemų plėtrą ir modernizavimą, kompiuterinių darbo vietų įrengimą ir modernizavimą, viešojo ir judriojo telefono ryšį, duomenų saugą ir perdavimą, įsigyti kompiuterines prekes ir biuro įrangos eksploatacines medžiagas, remontuoti kompiuterinę ir biuro įrangą, prižiūrėti informacines sistemas ir gauti registrų duomenis.</t>
    </r>
  </si>
  <si>
    <r>
      <rPr>
        <sz val="12"/>
        <color theme="1"/>
        <rFont val="Times New Roman"/>
        <family val="1"/>
        <charset val="186"/>
      </rPr>
      <t xml:space="preserve">    </t>
    </r>
    <r>
      <rPr>
        <b/>
        <i/>
        <u/>
        <sz val="12"/>
        <color rgb="FF000000"/>
        <rFont val="Times New Roman"/>
        <family val="1"/>
        <charset val="186"/>
      </rPr>
      <t>26.01.01.08 Užtikrinti BĮ Alytaus miesto paslaugų centro veiklą</t>
    </r>
  </si>
  <si>
    <r>
      <rPr>
        <sz val="12"/>
        <color theme="1"/>
        <rFont val="Times New Roman"/>
        <family val="1"/>
        <charset val="186"/>
      </rPr>
      <t xml:space="preserve">    </t>
    </r>
    <r>
      <rPr>
        <b/>
        <i/>
        <u/>
        <sz val="12"/>
        <color rgb="FF000000"/>
        <rFont val="Times New Roman"/>
        <family val="1"/>
        <charset val="186"/>
      </rPr>
      <t>26.01.01.09 Finansuoti projektinės iniciatyvos „Tau Alytau“ projektus</t>
    </r>
  </si>
  <si>
    <r>
      <rPr>
        <sz val="12"/>
        <color theme="1"/>
        <rFont val="Times New Roman"/>
        <family val="1"/>
        <charset val="186"/>
      </rPr>
      <t xml:space="preserve">    
    </t>
    </r>
    <r>
      <rPr>
        <sz val="12"/>
        <color rgb="FF000000"/>
        <rFont val="Times New Roman"/>
        <family val="1"/>
        <charset val="186"/>
      </rPr>
      <t>2019-10-31 tarybos sprendimu Nr. T-321 patvirtintas Alytaus miesto savivaldybės projektinės iniciatyvos „Tau, Alytau“ atrankos ir finansavimo tvarkos aprašas, kuriame  numatyta kultūros, sporto, švietimo ir jaunimo projektų paraiškų teikimo, vertinimo, atrankos, lėšų skyrimo ir atsiskaitymo už pasiektus rezultatus ir skirtas lėšas tvarka, projektų finansavimui nustatytos sričių finansavimo kvotos, nustatyta maksimali ir minimali srities projekto dalinio finansavimo riba. Vadovaujantis šiuo aprašu bus atrenkami ir finansuojami numatytų sričių pateikti projektai.</t>
    </r>
  </si>
  <si>
    <r>
      <rPr>
        <sz val="12"/>
        <color theme="1"/>
        <rFont val="Times New Roman"/>
        <family val="1"/>
        <charset val="186"/>
      </rPr>
      <t xml:space="preserve">    </t>
    </r>
    <r>
      <rPr>
        <b/>
        <i/>
        <u/>
        <sz val="12"/>
        <color rgb="FF000000"/>
        <rFont val="Times New Roman"/>
        <family val="1"/>
        <charset val="186"/>
      </rPr>
      <t>26.01.01.10 Užtikrinti asmens duomenų apsaugą</t>
    </r>
  </si>
  <si>
    <r>
      <rPr>
        <sz val="12"/>
        <color theme="1"/>
        <rFont val="Times New Roman"/>
        <family val="1"/>
        <charset val="186"/>
      </rPr>
      <t xml:space="preserve">    </t>
    </r>
    <r>
      <rPr>
        <b/>
        <sz val="12"/>
        <color rgb="FF000000"/>
        <rFont val="Times New Roman"/>
        <family val="1"/>
        <charset val="186"/>
      </rPr>
      <t>26.01.02 Uždavinys. Valstybinių (valstybės perduotų savivaldybei) ir kitais teisės aktais priskirtų funkcijų tinkamas įgyvendinimas</t>
    </r>
  </si>
  <si>
    <r>
      <rPr>
        <sz val="12"/>
        <color theme="1"/>
        <rFont val="Times New Roman"/>
        <family val="1"/>
        <charset val="186"/>
      </rPr>
      <t xml:space="preserve">    </t>
    </r>
    <r>
      <rPr>
        <sz val="12"/>
        <color rgb="FF000000"/>
        <rFont val="Times New Roman"/>
        <family val="1"/>
        <charset val="186"/>
      </rPr>
      <t>Įgyvendinant šį uždavinį užtikrinamas valstybinių (perduotų savivaldybei) ir kitais teisės aktais priskirtų funkcijų vykdymas. Šios funkcijos perduodamos įstatymais ir įgyvendinamos vadovaujantis teisės aktais. Savivaldybė, įgyvendindama šias funkcijas, turi įstatymų nustatytą sprendimų priėmimo laisvę.  Įgyvendinamos priemonės – tvarkomas gyventojų registras, archyviniai dokumentai, prižiūrimas valstybinės kalbos vartojimas, administruojama vaiko ir jaunimo teisių apsauga, registruojami civilinės būklės aktai, rūpinamasi savivaldybės turtu, organizuojamas gyvenamosios vietos deklaravimas, teikiama pirminė teisinė pagalba gyventojams, dalyvaujama rengiantis mobilizacijai, administruojami civilinės gynybos reikalai, administruojamas socialinių išmokų ir kompensacijų skaičiavimas bei socialinė parama ir kt. Čia įvardijamos ne visos valstybinės (valstybės perduotos savivaldybei) funkcijos, o tik dalis jų (kitos Lietuvos Respublikos vietos savivaldos įstatyme numatytos funkcijos yra įtrauktos į kitas programas)</t>
    </r>
  </si>
  <si>
    <r>
      <rPr>
        <sz val="12"/>
        <color theme="1"/>
        <rFont val="Times New Roman"/>
        <family val="1"/>
        <charset val="186"/>
      </rPr>
      <t xml:space="preserve">    </t>
    </r>
    <r>
      <rPr>
        <b/>
        <i/>
        <u/>
        <sz val="12"/>
        <color rgb="FF000000"/>
        <rFont val="Times New Roman"/>
        <family val="1"/>
        <charset val="186"/>
      </rPr>
      <t>26.01.02.01 Registruoti civilinės būklės aktus</t>
    </r>
  </si>
  <si>
    <r>
      <rPr>
        <sz val="12"/>
        <color theme="1"/>
        <rFont val="Times New Roman"/>
        <family val="1"/>
        <charset val="186"/>
      </rPr>
      <t xml:space="preserve">    
    </t>
    </r>
    <r>
      <rPr>
        <sz val="12"/>
        <color rgb="FF000000"/>
        <rFont val="Times New Roman"/>
        <family val="1"/>
        <charset val="186"/>
      </rPr>
      <t>Civilinės metrikacijos skyrius, vykdydamas civilinės būklės aktų registravimo funkciją, registruoja gimimą, tėvystės pripažinimą, tėvystės (motinystės) nustatymą ir nuginčijimą, įvaikinimą, santuokos sudarymą, santuokos nutraukimą, vardo, pavardės pakeitimą ir mirtį, įtraukia į apskaitą užsienio valstybėse įregistruotus civilinės būklės aktus, išduoda civilinės būklės aktų įrašus liudijančius išrašus.</t>
    </r>
  </si>
  <si>
    <r>
      <rPr>
        <sz val="12"/>
        <color theme="1"/>
        <rFont val="Times New Roman"/>
        <family val="1"/>
        <charset val="186"/>
      </rPr>
      <t xml:space="preserve">    </t>
    </r>
    <r>
      <rPr>
        <b/>
        <i/>
        <u/>
        <sz val="12"/>
        <color rgb="FF000000"/>
        <rFont val="Times New Roman"/>
        <family val="1"/>
        <charset val="186"/>
      </rPr>
      <t>26.01.02.02 Teikti valstybės garantuojamą pirminę  teisinę pagalbą</t>
    </r>
  </si>
  <si>
    <r>
      <rPr>
        <sz val="12"/>
        <color theme="1"/>
        <rFont val="Times New Roman"/>
        <family val="1"/>
        <charset val="186"/>
      </rPr>
      <t xml:space="preserve">    
    </t>
    </r>
    <r>
      <rPr>
        <sz val="12"/>
        <color rgb="FF000000"/>
        <rFont val="Times New Roman"/>
        <family val="1"/>
        <charset val="186"/>
      </rPr>
      <t>Įgyvendinant šį uždavinį užtikrinamas valstybinių (perduotų savivaldybei) ir kitais teisės aktais priskirtų funkcijų vykdymas. Šios funkcijos perduodamos įstatymais ir įgyvendinamos vadovaujantis teisės aktais. Savivaldybės, įgyvendindamos šias funkcijas, turi įstatymų nustatytą sprendimų priėmimo laisvę.  Įgyvendinamos priemonės – tvarkomas gyventojų registras, archyviniai dokumentai, prižiūrimas valstybinės kalbos vartojimas, administruojama vaiko ir jaunimo teisių apsauga, registruojami civilinės būklės aktai, rūpinamasi savivaldybės turtu, organizuojamas gyvenamosios vietos deklaravimas, teikiama pirminė teisinė pagalba gyventojams, dalyvaujama rengiantis mobilizacijai, administruojami civilinės gynybos reikalai, administruojamas socialinių išmokų ir kompensacijų skaičiavimas bei socialinė parama ir kt. Čia įvardijamos ne visos valstybinės (valstybės perduotos savivaldybėms) funkcijos, o tik dalis jų (kitos Lietuvos Respublikos vietos savivaldos įstatyme numatytos funkcijos yra įtrauktos į kitas programas).</t>
    </r>
  </si>
  <si>
    <r>
      <rPr>
        <sz val="12"/>
        <color theme="1"/>
        <rFont val="Times New Roman"/>
        <family val="1"/>
        <charset val="186"/>
      </rPr>
      <t xml:space="preserve">    </t>
    </r>
    <r>
      <rPr>
        <b/>
        <i/>
        <u/>
        <sz val="12"/>
        <color rgb="FF000000"/>
        <rFont val="Times New Roman"/>
        <family val="1"/>
        <charset val="186"/>
      </rPr>
      <t>26.01.02.03 Vykdyti valstybinės kalbos vartojimo ir taisyklingumo kontrolę</t>
    </r>
  </si>
  <si>
    <r>
      <rPr>
        <sz val="12"/>
        <color theme="1"/>
        <rFont val="Times New Roman"/>
        <family val="1"/>
        <charset val="186"/>
      </rPr>
      <t xml:space="preserve">    
    </t>
    </r>
    <r>
      <rPr>
        <sz val="12"/>
        <color rgb="FF000000"/>
        <rFont val="Times New Roman"/>
        <family val="1"/>
        <charset val="186"/>
      </rPr>
      <t>Vadovaudamasis Vietos savivaldos įstatymo 7 str. 13 p., valstybinės kalbos vartojimo ir taisyklingumo kontrolės funkciją savivaldybėje vykdo vyriausiasis specialistas kalbos tvarkytojas.</t>
    </r>
  </si>
  <si>
    <r>
      <rPr>
        <sz val="12"/>
        <color theme="1"/>
        <rFont val="Times New Roman"/>
        <family val="1"/>
        <charset val="186"/>
      </rPr>
      <t xml:space="preserve">    </t>
    </r>
    <r>
      <rPr>
        <b/>
        <i/>
        <u/>
        <sz val="12"/>
        <color rgb="FF000000"/>
        <rFont val="Times New Roman"/>
        <family val="1"/>
        <charset val="186"/>
      </rPr>
      <t>26.01.02.04 Tvarkyti Gyventojų registrą ir teikti duomenis valstybės registrams</t>
    </r>
  </si>
  <si>
    <r>
      <rPr>
        <sz val="12"/>
        <color theme="1"/>
        <rFont val="Times New Roman"/>
        <family val="1"/>
        <charset val="186"/>
      </rPr>
      <t xml:space="preserve">    
    </t>
    </r>
    <r>
      <rPr>
        <sz val="12"/>
        <color rgb="FF000000"/>
        <rFont val="Times New Roman"/>
        <family val="1"/>
        <charset val="186"/>
      </rPr>
      <t>Civilinės metrikacijos skyrius, vykdydamas Gyventojų registro tvarkymo ir duomenų teikimo valstybės registrams funkciją, tvarko ir teikia įregistruotų civilinės būklės aktų, gyvenamosios vietos deklaravimo ir gyvenamosios vietos neturinčių asmenų apskaitos duomenis Gyventojų registrui.</t>
    </r>
  </si>
  <si>
    <r>
      <rPr>
        <sz val="12"/>
        <color theme="1"/>
        <rFont val="Times New Roman"/>
        <family val="1"/>
        <charset val="186"/>
      </rPr>
      <t xml:space="preserve">    </t>
    </r>
    <r>
      <rPr>
        <b/>
        <i/>
        <u/>
        <sz val="12"/>
        <color rgb="FF000000"/>
        <rFont val="Times New Roman"/>
        <family val="1"/>
        <charset val="186"/>
      </rPr>
      <t>26.01.02.05 Tvarkyti gyvenamosios vietos deklaravimo duomenis ir gyvenamosios vietos nedeklaravusių asmenų apskaitos  duomenis</t>
    </r>
  </si>
  <si>
    <r>
      <rPr>
        <sz val="12"/>
        <color theme="1"/>
        <rFont val="Times New Roman"/>
        <family val="1"/>
        <charset val="186"/>
      </rPr>
      <t xml:space="preserve">    
    </t>
    </r>
    <r>
      <rPr>
        <sz val="12"/>
        <color rgb="FF000000"/>
        <rFont val="Times New Roman"/>
        <family val="1"/>
        <charset val="186"/>
      </rPr>
      <t>Šia priemone vykdomas Gyvenamosios vietos deklaravimas, deklaravimo duomenų tvarkymas ir gyvenamosios vietos neturinčių asmenų apskaita , registruojama asmenų, atvykusių į Lietuvos Respubliką ar pakeitusių gyvenamąją vietą Lietuvos Respublikoje bei išvykstančių iš Lietuvos Respublikos, gyvenamosios vietos deklaracija, ištaisomi, pakeičiami ir panaikinami gyvenamosios vietos deklaravimo duomenys ir įtraukiami asmenys į gyvenamosios vietos neturinčių asmenų apskaitą.</t>
    </r>
  </si>
  <si>
    <r>
      <rPr>
        <sz val="12"/>
        <color theme="1"/>
        <rFont val="Times New Roman"/>
        <family val="1"/>
        <charset val="186"/>
      </rPr>
      <t xml:space="preserve">    </t>
    </r>
    <r>
      <rPr>
        <b/>
        <i/>
        <u/>
        <sz val="12"/>
        <color rgb="FF000000"/>
        <rFont val="Times New Roman"/>
        <family val="1"/>
        <charset val="186"/>
      </rPr>
      <t>26.01.02.06 Teikti duomenis Suteiktos valstybės pagalbos ir nereikšmingos (de minimis) pagalbos registrui</t>
    </r>
  </si>
  <si>
    <r>
      <rPr>
        <sz val="12"/>
        <color theme="1"/>
        <rFont val="Times New Roman"/>
        <family val="1"/>
        <charset val="186"/>
      </rPr>
      <t xml:space="preserve">     </t>
    </r>
    <r>
      <rPr>
        <sz val="12"/>
        <color rgb="FF000000"/>
        <rFont val="Times New Roman"/>
        <family val="1"/>
        <charset val="186"/>
      </rPr>
      <t>Vykdant priemonę, teikiami duomenys Suteiktos valstybės pagalbos ir nereikšmingos (de minimis) pagalbos registrui apie suteiktą ūkio subjektams valstybės  ir nereikšmingą de minimis pagalbą. Suteiktos valstybės pagalbos ir nereikšmingos (de minimis) pagalbos registras renka, apdoroja, sistemina, saugo, teikia  duomenis apie teikiamą valstybės ir nereikšmingą (de minimis) pagalbą.</t>
    </r>
  </si>
  <si>
    <r>
      <rPr>
        <sz val="12"/>
        <color theme="1"/>
        <rFont val="Times New Roman"/>
        <family val="1"/>
        <charset val="186"/>
      </rPr>
      <t xml:space="preserve">    </t>
    </r>
    <r>
      <rPr>
        <b/>
        <i/>
        <u/>
        <sz val="12"/>
        <color rgb="FF000000"/>
        <rFont val="Times New Roman"/>
        <family val="1"/>
        <charset val="186"/>
      </rPr>
      <t>26.01.02.07 Tvarkyti savivaldybei priskirtus archyvinius dokumentus</t>
    </r>
  </si>
  <si>
    <r>
      <rPr>
        <sz val="12"/>
        <color theme="1"/>
        <rFont val="Times New Roman"/>
        <family val="1"/>
        <charset val="186"/>
      </rPr>
      <t xml:space="preserve">    
    </t>
    </r>
    <r>
      <rPr>
        <sz val="12"/>
        <color rgb="FF000000"/>
        <rFont val="Times New Roman"/>
        <family val="1"/>
        <charset val="186"/>
      </rPr>
      <t>Ši priemonė apima likviduojamų nevalstybinių organizacijų, privačių juridinių asmenų, likviduojamų valstybės institucijų, įstaigų ir įmonių, kurių savininko teises ir pareigas įgyvendinanti institucija yra LR Seimas arba LR Vyriausybė, taip pat anksčiau veikusių įstaigų ir įmonių, kai jų funkcijų perėmėjo ar savininko teises ir pareigas įgyvendinančių ar jų įgaliotų įstaigų nėra, veiklos dokumentų, kurių saugojimo terminai nėra pasibaigę, tolesnį saugojimą, tvarkymą, juridinius faktus patvirtinančių dokumentų išdavimą saugomų dokumentų pagrindu.</t>
    </r>
  </si>
  <si>
    <r>
      <rPr>
        <sz val="12"/>
        <color theme="1"/>
        <rFont val="Times New Roman"/>
        <family val="1"/>
        <charset val="186"/>
      </rPr>
      <t xml:space="preserve">    </t>
    </r>
    <r>
      <rPr>
        <b/>
        <i/>
        <u/>
        <sz val="12"/>
        <color rgb="FF000000"/>
        <rFont val="Times New Roman"/>
        <family val="1"/>
        <charset val="186"/>
      </rPr>
      <t>26.01.02.08 Valdyti, naudoti savivaldybei priskirtą valstybės žemę ir kitą valstybės turtą, disponuoti juo patikėjimo teise</t>
    </r>
  </si>
  <si>
    <r>
      <rPr>
        <sz val="12"/>
        <color theme="1"/>
        <rFont val="Times New Roman"/>
        <family val="1"/>
        <charset val="186"/>
      </rPr>
      <t xml:space="preserve">    </t>
    </r>
    <r>
      <rPr>
        <sz val="12"/>
        <color rgb="FF000000"/>
        <rFont val="Times New Roman"/>
        <family val="1"/>
        <charset val="186"/>
      </rPr>
      <t>Alytaus miesto savivaldybė planuoja perimti 5 žemės sklypų, esančių Alytaus pramonės parko teritorijoje,  patikėjimo teises  iš Nacionalinės žemės tarnybos prie Žemės ūkio ministerijos . 2020 m. galimos procedūros dar 2 žemės sklypams, esantiems Alytaus pramonės parko teritorijoje.</t>
    </r>
  </si>
  <si>
    <r>
      <rPr>
        <sz val="12"/>
        <color theme="1"/>
        <rFont val="Times New Roman"/>
        <family val="1"/>
        <charset val="186"/>
      </rPr>
      <t xml:space="preserve">    </t>
    </r>
    <r>
      <rPr>
        <b/>
        <i/>
        <u/>
        <sz val="12"/>
        <color rgb="FF000000"/>
        <rFont val="Times New Roman"/>
        <family val="1"/>
        <charset val="186"/>
      </rPr>
      <t>26.01.02.09 Vykdyti žemės ūkio funkcijas</t>
    </r>
  </si>
  <si>
    <r>
      <rPr>
        <sz val="12"/>
        <color theme="1"/>
        <rFont val="Times New Roman"/>
        <family val="1"/>
        <charset val="186"/>
      </rPr>
      <t xml:space="preserve">    
    </t>
    </r>
    <r>
      <rPr>
        <sz val="12"/>
        <color rgb="FF000000"/>
        <rFont val="Times New Roman"/>
        <family val="1"/>
        <charset val="186"/>
      </rPr>
      <t>-</t>
    </r>
  </si>
  <si>
    <r>
      <rPr>
        <sz val="12"/>
        <color theme="1"/>
        <rFont val="Times New Roman"/>
        <family val="1"/>
        <charset val="186"/>
      </rPr>
      <t xml:space="preserve">    </t>
    </r>
    <r>
      <rPr>
        <b/>
        <i/>
        <u/>
        <sz val="12"/>
        <color rgb="FF000000"/>
        <rFont val="Times New Roman"/>
        <family val="1"/>
        <charset val="186"/>
      </rPr>
      <t>26.01.02.10 Nagrinėti  piliečių prašymus atkurti nuosavybės teises į išlikusį nekilnojamąjį turtą ir priimti sprendimus</t>
    </r>
  </si>
  <si>
    <r>
      <rPr>
        <sz val="12"/>
        <color theme="1"/>
        <rFont val="Times New Roman"/>
        <family val="1"/>
        <charset val="186"/>
      </rPr>
      <t xml:space="preserve">    
    </t>
    </r>
    <r>
      <rPr>
        <sz val="12"/>
        <color rgb="FF000000"/>
        <rFont val="Times New Roman"/>
        <family val="1"/>
        <charset val="186"/>
      </rPr>
      <t>Vykdant šią priemonę, vadovaujamasi Piliečių nuosavybės teisių į išlikusį nekilnojamąjį turtą atkūrimo įstatymu, atkuriama nuosavybės teisė į turėtus gyvenamuosius namus pagal teismo sprendimus.</t>
    </r>
  </si>
  <si>
    <r>
      <rPr>
        <sz val="12"/>
        <color theme="1"/>
        <rFont val="Times New Roman"/>
        <family val="1"/>
        <charset val="186"/>
      </rPr>
      <t xml:space="preserve">    </t>
    </r>
    <r>
      <rPr>
        <b/>
        <i/>
        <u/>
        <sz val="12"/>
        <color rgb="FF000000"/>
        <rFont val="Times New Roman"/>
        <family val="1"/>
        <charset val="186"/>
      </rPr>
      <t>26.01.02.11 Administruoti darbo rinkos politikos ir gyventojų užimtumo priemonių įgyvendinimą</t>
    </r>
  </si>
  <si>
    <r>
      <rPr>
        <sz val="12"/>
        <color theme="1"/>
        <rFont val="Times New Roman"/>
        <family val="1"/>
        <charset val="186"/>
      </rPr>
      <t xml:space="preserve">    
    </t>
    </r>
    <r>
      <rPr>
        <sz val="12"/>
        <color rgb="FF000000"/>
        <rFont val="Times New Roman"/>
        <family val="1"/>
        <charset val="186"/>
      </rPr>
      <t>Vykdant šią priemonę, įgyvendindama valstybinė (valstybės perduotą savivaldybei) funkcija.  Administruojamas darbo rinkos politikos  ir gyventojų užimtumo priemonių įgyvendinimas.</t>
    </r>
  </si>
  <si>
    <r>
      <rPr>
        <sz val="12"/>
        <color theme="1"/>
        <rFont val="Times New Roman"/>
        <family val="1"/>
        <charset val="186"/>
      </rPr>
      <t xml:space="preserve">    </t>
    </r>
    <r>
      <rPr>
        <b/>
        <i/>
        <u/>
        <sz val="12"/>
        <color rgb="FF000000"/>
        <rFont val="Times New Roman"/>
        <family val="1"/>
        <charset val="186"/>
      </rPr>
      <t>26.01.02.12 Administruoti socialines paslaugas</t>
    </r>
  </si>
  <si>
    <r>
      <rPr>
        <sz val="12"/>
        <color theme="1"/>
        <rFont val="Times New Roman"/>
        <family val="1"/>
        <charset val="186"/>
      </rPr>
      <t xml:space="preserve">    
    </t>
    </r>
    <r>
      <rPr>
        <sz val="12"/>
        <color rgb="FF000000"/>
        <rFont val="Times New Roman"/>
        <family val="1"/>
        <charset val="186"/>
      </rPr>
      <t>Vadovaujantis socialinės apsaugos ir darbo ministro patvirtinta metodika, įgyvendindama valstybinė (valstybės perduota savivaldybei) funkcija, administruojamas socialinių paslaugų teikimas.</t>
    </r>
  </si>
  <si>
    <r>
      <rPr>
        <sz val="12"/>
        <color theme="1"/>
        <rFont val="Times New Roman"/>
        <family val="1"/>
        <charset val="186"/>
      </rPr>
      <t xml:space="preserve">    </t>
    </r>
    <r>
      <rPr>
        <b/>
        <i/>
        <u/>
        <sz val="12"/>
        <color rgb="FF000000"/>
        <rFont val="Times New Roman"/>
        <family val="1"/>
        <charset val="186"/>
      </rPr>
      <t>26.01.02.13 Administruoti socialinę paramą mokiniams</t>
    </r>
  </si>
  <si>
    <r>
      <rPr>
        <sz val="12"/>
        <color theme="1"/>
        <rFont val="Times New Roman"/>
        <family val="1"/>
        <charset val="186"/>
      </rPr>
      <t xml:space="preserve">    
    </t>
    </r>
    <r>
      <rPr>
        <sz val="12"/>
        <color rgb="FF000000"/>
        <rFont val="Times New Roman"/>
        <family val="1"/>
        <charset val="186"/>
      </rPr>
      <t>Vadovaujantis teisės aktais, įgyvendindama valstybinė (valstybės perduota savivaldybei) funkcija, administruojamas socialinės paramos mokiniams teikimas.</t>
    </r>
  </si>
  <si>
    <r>
      <rPr>
        <sz val="12"/>
        <color theme="1"/>
        <rFont val="Times New Roman"/>
        <family val="1"/>
        <charset val="186"/>
      </rPr>
      <t xml:space="preserve">    </t>
    </r>
    <r>
      <rPr>
        <b/>
        <i/>
        <u/>
        <sz val="12"/>
        <color rgb="FF000000"/>
        <rFont val="Times New Roman"/>
        <family val="1"/>
        <charset val="186"/>
      </rPr>
      <t>26.01.02.15 Vykdyti jaunimo teisių apsaugą</t>
    </r>
  </si>
  <si>
    <r>
      <rPr>
        <sz val="12"/>
        <color theme="1"/>
        <rFont val="Times New Roman"/>
        <family val="1"/>
        <charset val="186"/>
      </rPr>
      <t xml:space="preserve">    
    </t>
    </r>
    <r>
      <rPr>
        <sz val="12"/>
        <color rgb="FF000000"/>
        <rFont val="Times New Roman"/>
        <family val="1"/>
        <charset val="186"/>
      </rPr>
      <t>Savivaldybėje įgyvendinama savivaldybės jaunimo politika, analizuojama jaunimo, jaunimo organizacijų padėtis savivaldybės teritorijoje, koordinuojama savivaldybės institucijų bei įstaigų jaunimo politikos veikla. Koordinuojamas visų su  jaunimo politika tiesiogiai susijusių teisės aktų, strategijų ir jų priemonių įgyvendinimas savivaldybėje. Renkami ir sisteminami savivaldybės teritorijoje gyvenančio jaunimo padėties duomenys, analizuojami pokyčiai. Pagal kompetenciją teikiami pasiūlymai Savivaldybės jaunimo reikalų tarybai dėl Savivaldybės strateginio veiklos plano ir jo jaunimo politikos priemonių įgyvendinimo.</t>
    </r>
  </si>
  <si>
    <r>
      <rPr>
        <sz val="12"/>
        <color theme="1"/>
        <rFont val="Times New Roman"/>
        <family val="1"/>
        <charset val="186"/>
      </rPr>
      <t xml:space="preserve">    </t>
    </r>
    <r>
      <rPr>
        <b/>
        <i/>
        <u/>
        <sz val="12"/>
        <color rgb="FF000000"/>
        <rFont val="Times New Roman"/>
        <family val="1"/>
        <charset val="186"/>
      </rPr>
      <t>26.01.02.16 Administruoti kompensacijas, socialines ir kitas išmokas</t>
    </r>
  </si>
  <si>
    <r>
      <rPr>
        <sz val="12"/>
        <color theme="1"/>
        <rFont val="Times New Roman"/>
        <family val="1"/>
        <charset val="186"/>
      </rPr>
      <t xml:space="preserve">    
    </t>
    </r>
    <r>
      <rPr>
        <sz val="12"/>
        <color rgb="FF000000"/>
        <rFont val="Times New Roman"/>
        <family val="1"/>
        <charset val="186"/>
      </rPr>
      <t>Vadovaujantis teisės aktais, įgyvendinama valstybinė (valstybės perduota savivaldybei) funkcija, Socialinės paramos skyrius administruoja laidojimo pašalpas ir kompensacijas nepriklausomybės gynėjams, nukentėjusiems nuo 1991 m. sausio 11–13 d. ir po to vykdytos SSRS agresijos, bei jų šeimoms.</t>
    </r>
  </si>
  <si>
    <r>
      <rPr>
        <sz val="12"/>
        <color theme="1"/>
        <rFont val="Times New Roman"/>
        <family val="1"/>
        <charset val="186"/>
      </rPr>
      <t xml:space="preserve">    </t>
    </r>
    <r>
      <rPr>
        <b/>
        <i/>
        <u/>
        <sz val="12"/>
        <color rgb="FF000000"/>
        <rFont val="Times New Roman"/>
        <family val="1"/>
        <charset val="186"/>
      </rPr>
      <t>26.01.02.17 Administruoti išmokas vaikams</t>
    </r>
  </si>
  <si>
    <r>
      <rPr>
        <sz val="12"/>
        <color theme="1"/>
        <rFont val="Times New Roman"/>
        <family val="1"/>
        <charset val="186"/>
      </rPr>
      <t xml:space="preserve">    
    </t>
    </r>
    <r>
      <rPr>
        <sz val="12"/>
        <color rgb="FF000000"/>
        <rFont val="Times New Roman"/>
        <family val="1"/>
        <charset val="186"/>
      </rPr>
      <t>Vadovaujantis teisės aktais, įgyvendinama valstybinė  funcija, Socialinės paramos skyrius administruoja išmokas vaikams.</t>
    </r>
  </si>
  <si>
    <r>
      <rPr>
        <sz val="12"/>
        <color theme="1"/>
        <rFont val="Times New Roman"/>
        <family val="1"/>
        <charset val="186"/>
      </rPr>
      <t xml:space="preserve">    </t>
    </r>
    <r>
      <rPr>
        <b/>
        <i/>
        <u/>
        <sz val="12"/>
        <color rgb="FF000000"/>
        <rFont val="Times New Roman"/>
        <family val="1"/>
        <charset val="186"/>
      </rPr>
      <t>26.01.02.18 Administruoti šalpos išmokas</t>
    </r>
  </si>
  <si>
    <r>
      <rPr>
        <sz val="12"/>
        <color theme="1"/>
        <rFont val="Times New Roman"/>
        <family val="1"/>
        <charset val="186"/>
      </rPr>
      <t xml:space="preserve">    
    </t>
    </r>
    <r>
      <rPr>
        <sz val="12"/>
        <color rgb="FF000000"/>
        <rFont val="Times New Roman"/>
        <family val="1"/>
        <charset val="186"/>
      </rPr>
      <t>Vykdant šią priemonę, vadovaujantis teisės aktais, įgyvendinama valstybinė  funcija.  Administruojamos šalpos išmokos.</t>
    </r>
  </si>
  <si>
    <r>
      <rPr>
        <sz val="12"/>
        <color theme="1"/>
        <rFont val="Times New Roman"/>
        <family val="1"/>
        <charset val="186"/>
      </rPr>
      <t xml:space="preserve">    </t>
    </r>
    <r>
      <rPr>
        <b/>
        <i/>
        <u/>
        <sz val="12"/>
        <color rgb="FF000000"/>
        <rFont val="Times New Roman"/>
        <family val="1"/>
        <charset val="186"/>
      </rPr>
      <t>26.01.02.19 Administruoti būsto nuomos ar išperkamosios būsto nuomos mokesčių dalies kompensacijas</t>
    </r>
  </si>
  <si>
    <r>
      <rPr>
        <sz val="12"/>
        <color theme="1"/>
        <rFont val="Times New Roman"/>
        <family val="1"/>
        <charset val="186"/>
      </rPr>
      <t xml:space="preserve">    
    </t>
    </r>
    <r>
      <rPr>
        <sz val="12"/>
        <color rgb="FF000000"/>
        <rFont val="Times New Roman"/>
        <family val="1"/>
        <charset val="186"/>
      </rPr>
      <t>Turto valdymo ir verslo skyrius vadovaudamasis Paramos būstui įsigyti ar išsinuomoti įstatymu, vykdo vieną iš būsto paramos formų: skirti būsto nuomos ar išperkamosios būsto nuomos mokesčių dalies kompensaciją.</t>
    </r>
  </si>
  <si>
    <r>
      <rPr>
        <sz val="12"/>
        <color theme="1"/>
        <rFont val="Times New Roman"/>
        <family val="1"/>
        <charset val="186"/>
      </rPr>
      <t xml:space="preserve">    </t>
    </r>
    <r>
      <rPr>
        <b/>
        <i/>
        <u/>
        <sz val="12"/>
        <color rgb="FF000000"/>
        <rFont val="Times New Roman"/>
        <family val="1"/>
        <charset val="186"/>
      </rPr>
      <t>26.01.02.21 Užtikrinti asmens sveikatos priežiūros kokybę</t>
    </r>
  </si>
  <si>
    <r>
      <rPr>
        <sz val="12"/>
        <color theme="1"/>
        <rFont val="Times New Roman"/>
        <family val="1"/>
        <charset val="186"/>
      </rPr>
      <t xml:space="preserve">    </t>
    </r>
    <r>
      <rPr>
        <sz val="12"/>
        <color rgb="FF000000"/>
        <rFont val="Times New Roman"/>
        <family val="1"/>
        <charset val="186"/>
      </rPr>
      <t>Priemonė vykdoma įgyvendinant valstybinę  (perduotą savivaldybei) funkciją - užtikrinti neveiksnių asmenų būklės peržiūrėjimą.</t>
    </r>
  </si>
  <si>
    <r>
      <rPr>
        <sz val="12"/>
        <color theme="1"/>
        <rFont val="Times New Roman"/>
        <family val="1"/>
        <charset val="186"/>
      </rPr>
      <t xml:space="preserve">    </t>
    </r>
    <r>
      <rPr>
        <b/>
        <i/>
        <u/>
        <sz val="12"/>
        <color rgb="FF000000"/>
        <rFont val="Times New Roman"/>
        <family val="1"/>
        <charset val="186"/>
      </rPr>
      <t>26.01.02.22 Administruoti civilinę saugą</t>
    </r>
  </si>
  <si>
    <r>
      <rPr>
        <sz val="12"/>
        <color theme="1"/>
        <rFont val="Times New Roman"/>
        <family val="1"/>
        <charset val="186"/>
      </rPr>
      <t xml:space="preserve">    
    </t>
    </r>
    <r>
      <rPr>
        <sz val="12"/>
        <color rgb="FF000000"/>
        <rFont val="Times New Roman"/>
        <family val="1"/>
        <charset val="186"/>
      </rPr>
      <t>Ši priemonė vykdoma vadovaujantis Lietuvos Respublikos vidaus reikalų ministro įsakymu patvirtinta metodika.</t>
    </r>
  </si>
  <si>
    <r>
      <rPr>
        <sz val="12"/>
        <color theme="1"/>
        <rFont val="Times New Roman"/>
        <family val="1"/>
        <charset val="186"/>
      </rPr>
      <t xml:space="preserve">    </t>
    </r>
    <r>
      <rPr>
        <b/>
        <i/>
        <u/>
        <sz val="12"/>
        <color rgb="FF000000"/>
        <rFont val="Times New Roman"/>
        <family val="1"/>
        <charset val="186"/>
      </rPr>
      <t>26.01.02.23 Administruoti  mobilizaciją, demobilizaciją, priimančios šalies paramą</t>
    </r>
  </si>
  <si>
    <r>
      <rPr>
        <sz val="12"/>
        <color theme="1"/>
        <rFont val="Times New Roman"/>
        <family val="1"/>
        <charset val="186"/>
      </rPr>
      <t xml:space="preserve">    
    </t>
    </r>
    <r>
      <rPr>
        <sz val="12"/>
        <color rgb="FF000000"/>
        <rFont val="Times New Roman"/>
        <family val="1"/>
        <charset val="186"/>
      </rPr>
      <t>Ši priemonė vykdoma vadovaujantis Lietuvos Respublikos krašto apsaugos ministerijos patvirtinta metodika.</t>
    </r>
  </si>
  <si>
    <r>
      <rPr>
        <sz val="12"/>
        <color theme="1"/>
        <rFont val="Times New Roman"/>
        <family val="1"/>
        <charset val="186"/>
      </rPr>
      <t xml:space="preserve">    </t>
    </r>
    <r>
      <rPr>
        <b/>
        <i/>
        <u/>
        <sz val="12"/>
        <color rgb="FF000000"/>
        <rFont val="Times New Roman"/>
        <family val="1"/>
        <charset val="186"/>
      </rPr>
      <t>26.01.02.24 Tarpinstitucinio koordinatoriaus veiklai vykdyti</t>
    </r>
  </si>
  <si>
    <r>
      <rPr>
        <sz val="12"/>
        <color theme="1"/>
        <rFont val="Times New Roman"/>
        <family val="1"/>
        <charset val="186"/>
      </rPr>
      <t xml:space="preserve">    </t>
    </r>
    <r>
      <rPr>
        <sz val="12"/>
        <color rgb="FF000000"/>
        <rFont val="Times New Roman"/>
        <family val="1"/>
        <charset val="186"/>
      </rPr>
      <t>Koordinuotai teikiamos  švietimo pagalbos, socialinių ir sveikatos priežiūros paslaugos teikiamos  vaikams nuo gimimo iki 18 metų ir asmenims, turintiems didelių ar labai didelių specialiųjų ugdymosi poreikių iki 21 metų (toliau – vaikas), ir jų tėvams (globėjams). Koordinuotai teikiamų paslaugų tikslas – sudaryti palankias sąlygas vaiko gerovei, padėti jo tėvams (globėjams, rūpintojams) kurti saugią aplinką, užtikrinti gyvenimo, asmeninių bei socialinių ryšių kokybę. Paslaugos vaikui ir jo tėvams (globėjams, rūpintojams) koordinuotai teikiamos tada, kai pavienės, atskirai teiktos ar teikiamos švietimo pagalbos, socialinės ar sveikatos priežiūros paslaugos yra neveiksmingos, neefektyvios ir neužtikrina vaiko gerovės. Tarpinstitucinio bendradarbiavimo tikslas – sudaryti palankias sąlygas vaiko gerovei, padėti jo tėvams (globėjams, rūpintojams) kurti saugią aplinką, užtikrinti gyvenimo, asmeninių bei socialinių ryšių kokybę. Tarpinstitucinio bendradarbiavimo koordinatorius atlieka Alytaus miesto savivaldybės administracijos vaiko gerovės komisijos pirmininko funkcijas, organizuoja komisijos posėdžius, atlieka kitas Lietuvos Respublikos vaiko minimalios ir vidutinės priežiūros ir Lietuvos Respublikos švietimo įstatymuose nustatytas funkcijas.</t>
    </r>
  </si>
  <si>
    <r>
      <rPr>
        <sz val="12"/>
        <color theme="1"/>
        <rFont val="Times New Roman"/>
        <family val="1"/>
        <charset val="186"/>
      </rPr>
      <t xml:space="preserve">    </t>
    </r>
    <r>
      <rPr>
        <b/>
        <sz val="12"/>
        <color rgb="FF000000"/>
        <rFont val="Times New Roman"/>
        <family val="1"/>
        <charset val="186"/>
      </rPr>
      <t>26.01.03 Uždavinys. ES ir kitų finansavimo šaltinių pritraukimas miesto plėtrai  ir prisiimtų finansinių įsipareigojimų vykdymas</t>
    </r>
  </si>
  <si>
    <r>
      <rPr>
        <sz val="12"/>
        <color theme="1"/>
        <rFont val="Times New Roman"/>
        <family val="1"/>
        <charset val="186"/>
      </rPr>
      <t xml:space="preserve">    </t>
    </r>
    <r>
      <rPr>
        <sz val="12"/>
        <color rgb="FF000000"/>
        <rFont val="Times New Roman"/>
        <family val="1"/>
        <charset val="186"/>
      </rPr>
      <t>Savivaldybė siekia pritraukti lėšas į Alytaus miestą ir efektyviai jas panaudoti. Tuo tikslu inicijuojami investiciniai projektai, jiems įgyvendinti reikalinga parenti investicijų projektus su sąnaudų ir naudos analize, planus, galimybių studijas, projektinius pasiūlymus, paraiškas, administruoti finansavimo administravimo sutartis bei projektus, bendrauti ir bendradarbiauti su projektus įgyvendinančiomis institucijomis, atitinkamomis ministerijomis, Lietuvos ir užsienio projektų partneriais, teikti ataskaitas. Projektine veikla siekiama sutvarkyti miesto viešąsias erdves, skatinti miesto plėtrą, naujų darbo vietų kūrimąsi, investuotojų pritraukimą, keistis patirtimi su partneriais bendradarbiaujant įvairiose srityse. Vykdomi investiciniai projektai, jiems finansuoti naudojamos lėšos iš įvairių finansavimo šaltinių – ES, užsienio fondų, valstybės biudžeto, savivaldybės biudžeto, tačiau šių lėšų nepakanka, todėl naudojamos iš bankų skolintos lėšos.</t>
    </r>
  </si>
  <si>
    <r>
      <rPr>
        <sz val="12"/>
        <color theme="1"/>
        <rFont val="Times New Roman"/>
        <family val="1"/>
        <charset val="186"/>
      </rPr>
      <t xml:space="preserve">    </t>
    </r>
    <r>
      <rPr>
        <b/>
        <i/>
        <u/>
        <sz val="12"/>
        <color rgb="FF000000"/>
        <rFont val="Times New Roman"/>
        <family val="1"/>
        <charset val="186"/>
      </rPr>
      <t>26.01.03.01 Rengti paraiškas, investicijų projektus, galimybių studijas, tyrimus, analizes, planus ir kitą projektinę dokumentaciją</t>
    </r>
  </si>
  <si>
    <r>
      <rPr>
        <sz val="12"/>
        <color theme="1"/>
        <rFont val="Times New Roman"/>
        <family val="1"/>
        <charset val="186"/>
      </rPr>
      <t xml:space="preserve">     </t>
    </r>
    <r>
      <rPr>
        <sz val="12"/>
        <color rgb="FF000000"/>
        <rFont val="Times New Roman"/>
        <family val="1"/>
        <charset val="186"/>
      </rPr>
      <t>Planuojamiems vykdyti projektams bus teikiami projektiniai pasiūlymai, paraiškos ES finansavimui gauti ir rengiami investicijų projektai su sąnaudų ir naudos analize:
1. Teikiamų paslaugų procesų tobulinimas ir asmenų aptarnavimo kokybės gerinimas Alytaus miesto savivaldybės administracijoje ir jai pavaldžiose įstaigose.
2. Alytaus pramonės parko investicinių sklypų sutvarkymas ir pritaikymas vidutiniškai aukštų technologijų verslui. 
3.Pramonės 31 teritorijos sutvarkymas ir jos pritaikymas vidutiniškai aukštų technologijų verslui. 
4. Darnaus judumo priemonių diegimas Alytaus mieste. 
Taip pat bus rengiami šie strateginiai dokumentai: 
1. Alytaus miesto strateginis plėtros planas iki 2030 m. 
2. LEZ galimybių studija.</t>
    </r>
  </si>
  <si>
    <r>
      <rPr>
        <sz val="12"/>
        <color theme="1"/>
        <rFont val="Times New Roman"/>
        <family val="1"/>
        <charset val="186"/>
      </rPr>
      <t xml:space="preserve">    </t>
    </r>
    <r>
      <rPr>
        <b/>
        <i/>
        <u/>
        <sz val="12"/>
        <color rgb="FF000000"/>
        <rFont val="Times New Roman"/>
        <family val="1"/>
        <charset val="186"/>
      </rPr>
      <t>26.01.03.03 Vykdyti teikiamų paslaugų procesų tobulinimo ir asmenų aptarnavimo kokybės gerinimo Alytaus miesto savivaldybės administracijoje ir jai pavaldžiose įstaigose projektą</t>
    </r>
  </si>
  <si>
    <r>
      <rPr>
        <sz val="12"/>
        <color theme="1"/>
        <rFont val="Times New Roman"/>
        <family val="1"/>
        <charset val="186"/>
      </rPr>
      <t xml:space="preserve">   </t>
    </r>
    <r>
      <rPr>
        <sz val="12"/>
        <color rgb="FF000000"/>
        <rFont val="Times New Roman"/>
        <family val="1"/>
        <charset val="186"/>
      </rPr>
      <t>Projekto I etapas. Kompetencijos stiprinimas: 
Patirties perėmimo vizitai į ES savivaldybes, optimizavusias asmenų aptarnavimą.
Organizuojami mokymai AMSA:
1. Mokymai susiję su administracinių paslaugų teikimo efektyvumo vertinimu, procesų optimizavimu, rodiklių nustatymu, LEAN metodų taikymu.
2. Darbuotojų kompetencijos, reikalingos gerinti asmenų aptarnavimo kokybę, stiprinimas.
Organizuojami mokymai socialinių paslaugų įstaigų ir AMSA Socialinės paramos sk. darbuotojams:
1. Mokymai susiję su paslaugos teikimo efektyvumo vertinimu, procesų optimizavimu, rodiklių nustatymu (atitinka PFSA 11.4.1 ir 11.4.3).
2. Darbuotojų kompetencijos, reikalingos gerinti asmenų aptarnavimo kokybę, stiprinimas (atitinka PFSA 11.4.1 ir 11.4.3).
3. Darbuotojų kompetencijos, reikalingos užtikrinti sukurtų produktų tinkamą naudojimą, stiprinimas (atitinka PFSA 11.4.2).
Planuojama organizuoti mokymus Švietimo skyriaus ir švietimo įstaigų darbuotojams. Įgyvendinus šią veiklą, darbuotojai įgis reikiamų žinių ir įgūdžių, susijusių su atitinkamų įstaigos procedūrų ir procesų tobulinimu, padidins teikiamų paslaugų profesionalumą ir greitį, užtikrindami teikiamų paslaugų ir aptarnavimo kokybę.
Bus parengta Socialinių paslaugų teikimo piliečių chartija.
Projekto II etapas. Patobulintų paslaugų procesų įdiegimas:
AMSA naudojamų 2-jų IS (VLIS „Avilys" ir Vaikų priėmimo į švietimo įstaigas) atnaujinimas, perkeliant į jas patobulintus paslaugų teikimo procesus</t>
    </r>
  </si>
  <si>
    <r>
      <rPr>
        <sz val="12"/>
        <color theme="1"/>
        <rFont val="Times New Roman"/>
        <family val="1"/>
        <charset val="186"/>
      </rPr>
      <t xml:space="preserve">    </t>
    </r>
    <r>
      <rPr>
        <b/>
        <i/>
        <u/>
        <sz val="12"/>
        <color rgb="FF000000"/>
        <rFont val="Times New Roman"/>
        <family val="1"/>
        <charset val="186"/>
      </rPr>
      <t>26.01.03.04 Grąžinti paskolas  ir mokėti palūkanas</t>
    </r>
  </si>
  <si>
    <r>
      <rPr>
        <sz val="12"/>
        <color theme="1"/>
        <rFont val="Times New Roman"/>
        <family val="1"/>
        <charset val="186"/>
      </rPr>
      <t xml:space="preserve">    
    </t>
    </r>
    <r>
      <rPr>
        <sz val="12"/>
        <color rgb="FF000000"/>
        <rFont val="Times New Roman"/>
        <family val="1"/>
        <charset val="186"/>
      </rPr>
      <t>Siekiama grąžinti paskolas bei mokėti palūkanas laiku pagal patvirtintus grafikus, pagal galimybes mažinti bendrą savivaldybės įsiskolinimą. Lėšų poreikis paskolų grąžinimo išlaidoms suplanuotas pagal pasirašytas paskolų sutartis, siekiant užtikrinti finansinių įsipareigojimų vykdymą ir įvertinus numatomą papildomą skolinimąsi.</t>
    </r>
  </si>
  <si>
    <r>
      <rPr>
        <sz val="12"/>
        <color theme="1"/>
        <rFont val="Times New Roman"/>
        <family val="1"/>
        <charset val="186"/>
      </rPr>
      <t xml:space="preserve">    </t>
    </r>
    <r>
      <rPr>
        <b/>
        <i/>
        <u/>
        <sz val="12"/>
        <color rgb="FF000000"/>
        <rFont val="Times New Roman"/>
        <family val="1"/>
        <charset val="186"/>
      </rPr>
      <t>26.01.03.05 Tikslingai panaudoti savivaldybės administracijos direktoriaus rezervo lėšas</t>
    </r>
  </si>
  <si>
    <r>
      <rPr>
        <sz val="12"/>
        <color theme="1"/>
        <rFont val="Times New Roman"/>
        <family val="1"/>
        <charset val="186"/>
      </rPr>
      <t xml:space="preserve">    
    </t>
    </r>
    <r>
      <rPr>
        <sz val="12"/>
        <color rgb="FF000000"/>
        <rFont val="Times New Roman"/>
        <family val="1"/>
        <charset val="186"/>
      </rPr>
      <t>Savivaldybėje kiekvienais metais yra sudaromas savivaldybės administracijos direktoriaus rezervas, jo lėšos naudojamos įvykiams, kurių negalima iš anksto numatyti, likviduoti, jų padariniams šalinti:
  1) ekstremaliosioms situacijoms ir (arba) ekstremaliesiems įvykiams likviduoti, jų padariniams šalinti ir padarytiems
nuostoliams iš dalies apmokėti;
  2) gaisrų ir stichinių nelaimių padariniams likviduoti ir jų padarytiems nuostoliams iš dalies apmokėti.</t>
    </r>
  </si>
  <si>
    <r>
      <rPr>
        <sz val="12"/>
        <color theme="1"/>
        <rFont val="Times New Roman"/>
        <family val="1"/>
        <charset val="186"/>
      </rPr>
      <t xml:space="preserve">    </t>
    </r>
    <r>
      <rPr>
        <b/>
        <sz val="12"/>
        <color rgb="FF000000"/>
        <rFont val="Times New Roman"/>
        <family val="1"/>
        <charset val="186"/>
      </rPr>
      <t>26.01.04 Uždavinys. Bendruomenės saugumo užtikrinimas</t>
    </r>
  </si>
  <si>
    <r>
      <rPr>
        <sz val="12"/>
        <color theme="1"/>
        <rFont val="Times New Roman"/>
        <family val="1"/>
        <charset val="186"/>
      </rPr>
      <t xml:space="preserve">    </t>
    </r>
    <r>
      <rPr>
        <sz val="12"/>
        <color rgb="FF000000"/>
        <rFont val="Times New Roman"/>
        <family val="1"/>
        <charset val="186"/>
      </rPr>
      <t>Siekiama užtikrinti visuomenės saugumą viešosiose vietose bei vykdyti prevencinį darbą siekiant užkardyti ruošiamus nusikaltimus.</t>
    </r>
  </si>
  <si>
    <r>
      <rPr>
        <sz val="12"/>
        <color theme="1"/>
        <rFont val="Times New Roman"/>
        <family val="1"/>
        <charset val="186"/>
      </rPr>
      <t xml:space="preserve">    </t>
    </r>
    <r>
      <rPr>
        <b/>
        <i/>
        <u/>
        <sz val="12"/>
        <color rgb="FF000000"/>
        <rFont val="Times New Roman"/>
        <family val="1"/>
        <charset val="186"/>
      </rPr>
      <t>26.01.04.01 Dalyvauti užtikrinant viešąją tvarką ir gyventojų saugumą</t>
    </r>
  </si>
  <si>
    <r>
      <rPr>
        <sz val="12"/>
        <color theme="1"/>
        <rFont val="Times New Roman"/>
        <family val="1"/>
        <charset val="186"/>
      </rPr>
      <t xml:space="preserve">    
    </t>
    </r>
    <r>
      <rPr>
        <sz val="12"/>
        <color rgb="FF000000"/>
        <rFont val="Times New Roman"/>
        <family val="1"/>
        <charset val="186"/>
      </rPr>
      <t xml:space="preserve">Šia priemone siekiama stiprinti  Alytaus miesto žmonių saugumą viešosiose vietose, kurti saugią aplinką, siekiant užtikrinti saugią ir sveiką bendruomenę bei kurti saugią kaimynystę, vykdyti nepilnamečių nusikalstamumo prevenciją. Panaudojant vaizdo stebėjimo kameras, mieste vykdoma nusikaltimų prevencija, išaiškinant kelių eismo taisyklių pažeidimus. Teikiama vaizdo įrašų informacija AVPK apie įvykdytus nusikaltimus bei kitus administracinius nusižengimus. </t>
    </r>
  </si>
  <si>
    <r>
      <rPr>
        <sz val="12"/>
        <color theme="1"/>
        <rFont val="Times New Roman"/>
        <family val="1"/>
        <charset val="186"/>
      </rPr>
      <t xml:space="preserve">    </t>
    </r>
    <r>
      <rPr>
        <b/>
        <sz val="12"/>
        <color rgb="FF000000"/>
        <rFont val="Times New Roman"/>
        <family val="1"/>
        <charset val="186"/>
      </rPr>
      <t>26.01.05 Uždavinys. Administracinės naštos mažinimo priemonių įgyvendinimas</t>
    </r>
  </si>
  <si>
    <r>
      <rPr>
        <sz val="12"/>
        <color theme="1"/>
        <rFont val="Times New Roman"/>
        <family val="1"/>
        <charset val="186"/>
      </rPr>
      <t xml:space="preserve">    </t>
    </r>
    <r>
      <rPr>
        <b/>
        <i/>
        <u/>
        <sz val="12"/>
        <color rgb="FF000000"/>
        <rFont val="Times New Roman"/>
        <family val="1"/>
        <charset val="186"/>
      </rPr>
      <t>26.01.05.01 Vykdyti administracinės naštos mažinimo priemones</t>
    </r>
  </si>
  <si>
    <r>
      <rPr>
        <sz val="12"/>
        <color theme="1"/>
        <rFont val="Times New Roman"/>
        <family val="1"/>
        <charset val="186"/>
      </rPr>
      <t xml:space="preserve">    
    </t>
    </r>
    <r>
      <rPr>
        <sz val="12"/>
        <color rgb="FF000000"/>
        <rFont val="Times New Roman"/>
        <family val="1"/>
        <charset val="186"/>
      </rPr>
      <t>Bus siekiama užtikrinti, kad kuo daugiau paslaugų (dokumentų formų) būtų perkelta į elektroninę erdvę, užtikrinti gyventojų informuotumą, gerinti gyventojų aptarnavimo kokybę, bendradarbiauti su kitomis įstaigomis ir iš naujo nagrinėti savivaldybės teisės aktus, reglamentuojančius procesą, siekiant atsisakyti perteklinės informacijos pateikimo.</t>
    </r>
  </si>
  <si>
    <r>
      <rPr>
        <sz val="12"/>
        <color theme="1"/>
        <rFont val="Times New Roman"/>
        <family val="1"/>
        <charset val="186"/>
      </rPr>
      <t xml:space="preserve">    </t>
    </r>
    <r>
      <rPr>
        <b/>
        <sz val="12"/>
        <color rgb="FF000000"/>
        <rFont val="Times New Roman"/>
        <family val="1"/>
        <charset val="186"/>
      </rPr>
      <t>26.01.06 Uždavinys. Patrauklaus miesto įvaizdžio  formavimas</t>
    </r>
  </si>
  <si>
    <r>
      <rPr>
        <sz val="12"/>
        <color theme="1"/>
        <rFont val="Times New Roman"/>
        <family val="1"/>
        <charset val="186"/>
      </rPr>
      <t xml:space="preserve">    </t>
    </r>
    <r>
      <rPr>
        <sz val="12"/>
        <color rgb="FF000000"/>
        <rFont val="Times New Roman"/>
        <family val="1"/>
        <charset val="186"/>
      </rPr>
      <t>Šiuo uždaviniu siekiama tikslingai formuoti nuomonę apie Alytaus miestą Lietuvoje ir užsienio šalyse, teikiant informaciją žiniasklaidos priemonėms, savivaldybės interneto portalui ir feisbuko paskyroms bei kitiems informacijos ir reklamos sklaidos kanalams apie savivaldybės tarybos, mero, administracijos veiklą bei gyventojams aktualiais klausimais. Vykdomos priemonės užtikrina  savivaldybės vykdomų renginių komunikaciją, jos vientisumą ir atitikimą Alytaus pozicionavimo gairėms. Tiriama ir skleidžiama užsienio šalių savivaldybių veiklos patirtis, atkreipiant ypatingą dėmesį į Europos Sąjungos vykdomą savivaldos politiką, sudaromos galimybės visiems susipažinti su užsienio, ypač Europos Sąjungos, šalių savivaldos, demokratijos plėtojimo, darbo organizavimo patirtimi.</t>
    </r>
  </si>
  <si>
    <r>
      <rPr>
        <sz val="12"/>
        <color theme="1"/>
        <rFont val="Times New Roman"/>
        <family val="1"/>
        <charset val="186"/>
      </rPr>
      <t xml:space="preserve">    </t>
    </r>
    <r>
      <rPr>
        <b/>
        <i/>
        <u/>
        <sz val="12"/>
        <color rgb="FF000000"/>
        <rFont val="Times New Roman"/>
        <family val="1"/>
        <charset val="186"/>
      </rPr>
      <t>26.01.06.01 Informuoti visuomenę apie savivaldybės veiklą ir vykdyti informacijos monitoringą</t>
    </r>
  </si>
  <si>
    <r>
      <rPr>
        <sz val="12"/>
        <color theme="1"/>
        <rFont val="Times New Roman"/>
        <family val="1"/>
        <charset val="186"/>
      </rPr>
      <t xml:space="preserve">    
    </t>
    </r>
    <r>
      <rPr>
        <sz val="12"/>
        <color rgb="FF000000"/>
        <rFont val="Times New Roman"/>
        <family val="1"/>
        <charset val="186"/>
      </rPr>
      <t>Informaciniai pranešimai, publikacijos, skelbimai, reportažai ir interviu, maketai, plakatai apie savivaldybės veiklą, renginius ir iniciatyvas Alytuje bei Alytaus miestą rengiami ir skelbiami spaudoje, interneto portale, savivaldybės feisbuko paskyroje, televizijoje, žurnaluose  ir kituose leidiniuose bei priemonėse.  Siekiant užtikrinti platesnę ir aiškesnę objektyvios informacijos, aktualios miesto gyventojams, sklaidą,  renginiai viešinami  Facebook paskyroje "Yra ką veikti Alytuje", portale "Kas vyksta Alytuje", administruojamos paskyros "Alytaus ekonomikos forumas", "Pasaulio  alytiškių bendruomenė", atnaujinamas www.alytus.lt . Organizuojamos spaudos konferencijos, stebima ir nagrinėjama informacija, pasirodanti visoje Lietuvos žiniasklaidoje, analizuojami gyventojų komentarai ir pageidavimai socialinėje medijoje, kartu su atsakingu skyriumi į juos rengiami atsakymai.</t>
    </r>
  </si>
  <si>
    <r>
      <rPr>
        <sz val="12"/>
        <color theme="1"/>
        <rFont val="Times New Roman"/>
        <family val="1"/>
        <charset val="186"/>
      </rPr>
      <t xml:space="preserve">    </t>
    </r>
    <r>
      <rPr>
        <b/>
        <i/>
        <u/>
        <sz val="12"/>
        <color rgb="FF000000"/>
        <rFont val="Times New Roman"/>
        <family val="1"/>
        <charset val="186"/>
      </rPr>
      <t>26.01.06.02 Stiprinti bendradarbiavimą ir ryšius su kitomis savivaldybėmis, organizacijomis ir miesto bendruomene</t>
    </r>
  </si>
  <si>
    <r>
      <rPr>
        <sz val="12"/>
        <color theme="1"/>
        <rFont val="Times New Roman"/>
        <family val="1"/>
        <charset val="186"/>
      </rPr>
      <t xml:space="preserve">    
    </t>
    </r>
    <r>
      <rPr>
        <sz val="12"/>
        <color rgb="FF000000"/>
        <rFont val="Times New Roman"/>
        <family val="1"/>
        <charset val="186"/>
      </rPr>
      <t>Savivaldybė siekia kuo aktyviau bendradarbiauti su kitais tiek Lietuvos, tiek užsienio valstybių miestais, dalyvauti vietinių ir tarptautinių organizacijų veikloje, kad būtų efektyviau sprendžiamos miesto problemos, formuojamas teigiamas miesto įvaizdis. Susigiminiavusių miestų partnerystė ir esantys užsienio ryšiai palengvina miesto rinkodarą. Alytaus miesto savivaldybė yra Lietuvos savivaldybių asociacijos, Nemuno euroregiono, tarptautinės asociacijos Inovacijų rato tinklo narė. Lietuvos savivaldybių asociacijos veiklos tikslai – siekti Lietuvos Respublikos Konstitucijoje ir įstatymuose nustatyto savivaldybių savarankiškumo atstovaujant bendriesiems asociacijos narių interesams valstybės valdžios ir valdymo institucijose, bendradarbiaujant su užsienio valstybių savivaldybių ir kitomis tarptautinėmis organizacijomis, įgyvendinant Lietuvoje Europos vietos savivaldos chartijos nuostatas ir vykdant atskiras asociacijos programas. Pagrindinis Nemuno euroregiono bendradarbiavimo tikslas – sukurti geresnes socialinės ir ekonominės regionų raidos sąlygas, siekiant gerinti šalių pasienio regionų ir institucijų bendradarbiavimą. Tarptautinės asociacijos Inovacijų rato tinklo pagrindinė veikla susijusi su Europos Sąjungos struktūrinių fondų lėšomis finansuojamų „minkštųjų“ projektų finansavimu. Vykdomi projektai dažniausiai yra susiję su įvairiais savivaldybės tarybos narių ir administracijos valstybės tarnautojų mokymais, jaunimo stovyklų ir jaunimui skirtų renginių organizavimu.</t>
    </r>
  </si>
  <si>
    <r>
      <rPr>
        <sz val="12"/>
        <color theme="1"/>
        <rFont val="Times New Roman"/>
        <family val="1"/>
        <charset val="186"/>
      </rPr>
      <t xml:space="preserve">    </t>
    </r>
    <r>
      <rPr>
        <b/>
        <i/>
        <u/>
        <sz val="12"/>
        <color rgb="FF000000"/>
        <rFont val="Times New Roman"/>
        <family val="1"/>
        <charset val="186"/>
      </rPr>
      <t>26.01.06.03 Reprezentuoti savivaldybę</t>
    </r>
  </si>
  <si>
    <r>
      <rPr>
        <sz val="12"/>
        <color theme="1"/>
        <rFont val="Times New Roman"/>
        <family val="1"/>
        <charset val="186"/>
      </rPr>
      <t xml:space="preserve">    </t>
    </r>
    <r>
      <rPr>
        <sz val="12"/>
        <color rgb="FF000000"/>
        <rFont val="Times New Roman"/>
        <family val="1"/>
        <charset val="186"/>
      </rPr>
      <t>Įgyvendinant šį tikslą siekiama užtikrinti sklandžią savivaldybės veiklą, savivaldybės veiklos viešumą, gerinti gyventojų aptarnavimą. Tikslui pasiekti vykdomi šeši uždaviniai.</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</si>
</sst>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0427]#,##0.00;\-#,##0.00;&quot;&quot;"/>
    <numFmt numFmtId="165" formatCode="[$-10427]#,##0.0;\-#,##0.0"/>
  </numFmts>
  <fonts count="15" x14ac:knownFonts="1">
    <font>
      <sz val="11"/>
      <color rgb="FF000000"/>
      <name val="Calibri"/>
      <family val="2"/>
    </font>
    <font>
      <sz val="10"/>
      <color rgb="FF000000"/>
      <name val="Times New Roman"/>
      <family val="1"/>
      <charset val="186"/>
    </font>
    <font>
      <sz val="11"/>
      <color rgb="FF000000"/>
      <name val="Calibri"/>
      <family val="2"/>
      <scheme val="minor"/>
    </font>
    <font>
      <b/>
      <sz val="10"/>
      <color rgb="FF000000"/>
      <name val="Times New Roman"/>
      <family val="1"/>
      <charset val="186"/>
    </font>
    <font>
      <sz val="10"/>
      <name val="Times New Roman"/>
      <family val="1"/>
      <charset val="186"/>
    </font>
    <font>
      <b/>
      <sz val="10"/>
      <name val="Times New Roman"/>
      <family val="1"/>
      <charset val="186"/>
    </font>
    <font>
      <b/>
      <sz val="12"/>
      <color rgb="FF000000"/>
      <name val="Times New Roman"/>
      <family val="1"/>
      <charset val="186"/>
    </font>
    <font>
      <i/>
      <sz val="12"/>
      <color rgb="FF000000"/>
      <name val="Times New Roman"/>
      <family val="1"/>
      <charset val="186"/>
    </font>
    <font>
      <sz val="12"/>
      <color rgb="FF000000"/>
      <name val="Times New Roman"/>
      <family val="1"/>
      <charset val="186"/>
    </font>
    <font>
      <b/>
      <u/>
      <sz val="12"/>
      <color rgb="FF000000"/>
      <name val="Times New Roman"/>
      <family val="1"/>
      <charset val="186"/>
    </font>
    <font>
      <b/>
      <i/>
      <u/>
      <sz val="12"/>
      <color rgb="FF000000"/>
      <name val="Times New Roman"/>
      <family val="1"/>
      <charset val="186"/>
    </font>
    <font>
      <sz val="10"/>
      <name val="Arial"/>
      <family val="2"/>
      <charset val="186"/>
    </font>
    <font>
      <sz val="12"/>
      <color theme="1"/>
      <name val="Times New Roman"/>
      <family val="1"/>
      <charset val="186"/>
    </font>
    <font>
      <sz val="12"/>
      <name val="Times New Roman"/>
      <family val="1"/>
      <charset val="186"/>
    </font>
    <font>
      <b/>
      <sz val="12"/>
      <color theme="1"/>
      <name val="Times New Roman"/>
      <family val="1"/>
      <charset val="186"/>
    </font>
  </fonts>
  <fills count="9">
    <fill>
      <patternFill patternType="none"/>
    </fill>
    <fill>
      <patternFill patternType="gray125"/>
    </fill>
    <fill>
      <patternFill patternType="none">
        <fgColor rgb="FF000000"/>
        <bgColor rgb="FF000000"/>
      </patternFill>
    </fill>
    <fill>
      <patternFill patternType="solid">
        <fgColor rgb="FFF8EC44"/>
        <bgColor rgb="FFF8EC44"/>
      </patternFill>
    </fill>
    <fill>
      <patternFill patternType="solid">
        <fgColor rgb="FFCEF7DB"/>
        <bgColor rgb="FFCEF7DB"/>
      </patternFill>
    </fill>
    <fill>
      <patternFill patternType="solid">
        <fgColor theme="0"/>
        <bgColor indexed="64"/>
      </patternFill>
    </fill>
    <fill>
      <patternFill patternType="solid">
        <fgColor theme="7" tint="0.59999389629810485"/>
        <bgColor rgb="FFCFC7F5"/>
      </patternFill>
    </fill>
    <fill>
      <patternFill patternType="solid">
        <fgColor theme="7" tint="0.59999389629810485"/>
        <bgColor rgb="FF000000"/>
      </patternFill>
    </fill>
    <fill>
      <patternFill patternType="solid">
        <fgColor theme="0" tint="-4.9989318521683403E-2"/>
        <bgColor indexed="64"/>
      </patternFill>
    </fill>
  </fills>
  <borders count="51">
    <border>
      <left/>
      <right/>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000000"/>
      </left>
      <right/>
      <top style="thin">
        <color rgb="FF000000"/>
      </top>
      <bottom style="medium">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indexed="64"/>
      </left>
      <right style="thin">
        <color rgb="FF000000"/>
      </right>
      <top style="medium">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right/>
      <top style="thin">
        <color rgb="FF000000"/>
      </top>
      <bottom style="medium">
        <color indexed="64"/>
      </bottom>
      <diagonal/>
    </border>
    <border>
      <left style="thin">
        <color rgb="FF000000"/>
      </left>
      <right style="thin">
        <color rgb="FF000000"/>
      </right>
      <top style="medium">
        <color indexed="64"/>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medium">
        <color indexed="64"/>
      </left>
      <right style="thin">
        <color rgb="FF000000"/>
      </right>
      <top style="medium">
        <color indexed="64"/>
      </top>
      <bottom/>
      <diagonal/>
    </border>
    <border>
      <left style="medium">
        <color indexed="64"/>
      </left>
      <right style="thin">
        <color rgb="FF000000"/>
      </right>
      <top/>
      <bottom/>
      <diagonal/>
    </border>
    <border>
      <left style="medium">
        <color indexed="64"/>
      </left>
      <right style="thin">
        <color rgb="FF000000"/>
      </right>
      <top/>
      <bottom style="medium">
        <color rgb="FF000000"/>
      </bottom>
      <diagonal/>
    </border>
  </borders>
  <cellStyleXfs count="3">
    <xf numFmtId="0" fontId="0" fillId="0" borderId="0" applyBorder="0"/>
    <xf numFmtId="0" fontId="2" fillId="2" borderId="0"/>
    <xf numFmtId="0" fontId="11" fillId="2" borderId="0"/>
  </cellStyleXfs>
  <cellXfs count="209">
    <xf numFmtId="0" fontId="0" fillId="0" borderId="0" xfId="0" applyNumberFormat="1" applyFill="1" applyAlignment="1" applyProtection="1"/>
    <xf numFmtId="0" fontId="1" fillId="2" borderId="0" xfId="0" applyNumberFormat="1" applyFont="1" applyFill="1" applyAlignment="1" applyProtection="1">
      <alignment wrapText="1"/>
    </xf>
    <xf numFmtId="0" fontId="1" fillId="2" borderId="0" xfId="0" applyNumberFormat="1" applyFont="1" applyFill="1" applyAlignment="1" applyProtection="1"/>
    <xf numFmtId="0" fontId="4" fillId="2" borderId="5" xfId="0" applyFont="1" applyFill="1" applyBorder="1"/>
    <xf numFmtId="0" fontId="5" fillId="2" borderId="5" xfId="0" applyFont="1" applyFill="1" applyBorder="1"/>
    <xf numFmtId="165" fontId="3" fillId="2" borderId="6" xfId="1" applyNumberFormat="1" applyFont="1" applyFill="1" applyBorder="1" applyAlignment="1">
      <alignment horizontal="right" vertical="top" wrapText="1" readingOrder="1"/>
    </xf>
    <xf numFmtId="165" fontId="1" fillId="2" borderId="6" xfId="1" applyNumberFormat="1" applyFont="1" applyFill="1" applyBorder="1" applyAlignment="1">
      <alignment horizontal="right" vertical="top" wrapText="1" readingOrder="1"/>
    </xf>
    <xf numFmtId="0" fontId="3" fillId="2" borderId="0" xfId="0" applyNumberFormat="1" applyFont="1" applyFill="1" applyAlignment="1" applyProtection="1">
      <alignment horizontal="center"/>
    </xf>
    <xf numFmtId="0" fontId="1" fillId="0" borderId="0" xfId="0" applyNumberFormat="1" applyFont="1" applyFill="1" applyAlignment="1" applyProtection="1">
      <alignment wrapText="1"/>
    </xf>
    <xf numFmtId="0" fontId="1" fillId="0" borderId="0" xfId="0" applyNumberFormat="1" applyFont="1" applyFill="1" applyAlignment="1" applyProtection="1"/>
    <xf numFmtId="0" fontId="1" fillId="2" borderId="0" xfId="0" applyNumberFormat="1" applyFont="1" applyFill="1" applyAlignment="1" applyProtection="1">
      <alignment vertical="top" wrapText="1"/>
      <protection locked="0"/>
    </xf>
    <xf numFmtId="0" fontId="1" fillId="2" borderId="0" xfId="0" applyNumberFormat="1" applyFont="1" applyFill="1" applyAlignment="1" applyProtection="1">
      <alignment horizontal="left" vertical="top" wrapText="1"/>
      <protection locked="0"/>
    </xf>
    <xf numFmtId="164" fontId="1" fillId="2" borderId="0" xfId="0" applyNumberFormat="1" applyFont="1" applyFill="1" applyAlignment="1" applyProtection="1">
      <alignment horizontal="right" vertical="top" wrapText="1"/>
      <protection locked="0"/>
    </xf>
    <xf numFmtId="0" fontId="1" fillId="2" borderId="0" xfId="0" applyNumberFormat="1" applyFont="1" applyFill="1" applyAlignment="1" applyProtection="1">
      <alignment horizontal="center" vertical="top" wrapText="1"/>
      <protection locked="0"/>
    </xf>
    <xf numFmtId="0" fontId="1" fillId="2" borderId="0" xfId="0" applyNumberFormat="1" applyFont="1" applyFill="1" applyAlignment="1" applyProtection="1">
      <alignment horizontal="right" vertical="top" wrapText="1"/>
      <protection locked="0"/>
    </xf>
    <xf numFmtId="0" fontId="4" fillId="2" borderId="0" xfId="0" applyFont="1" applyFill="1" applyBorder="1"/>
    <xf numFmtId="0" fontId="3" fillId="2" borderId="0" xfId="0" applyNumberFormat="1" applyFont="1" applyFill="1" applyAlignment="1" applyProtection="1">
      <alignment horizontal="center" wrapText="1"/>
    </xf>
    <xf numFmtId="0" fontId="1" fillId="6" borderId="1" xfId="0" applyNumberFormat="1" applyFont="1" applyFill="1" applyBorder="1" applyAlignment="1" applyProtection="1">
      <alignment horizontal="left" vertical="top" wrapText="1"/>
      <protection locked="0"/>
    </xf>
    <xf numFmtId="0" fontId="1" fillId="6" borderId="1" xfId="0" applyNumberFormat="1" applyFont="1" applyFill="1" applyBorder="1" applyAlignment="1" applyProtection="1">
      <alignment horizontal="center" vertical="top" wrapText="1"/>
      <protection locked="0"/>
    </xf>
    <xf numFmtId="0" fontId="1" fillId="6" borderId="1" xfId="0" applyNumberFormat="1" applyFont="1" applyFill="1" applyBorder="1" applyAlignment="1" applyProtection="1">
      <alignment horizontal="right" vertical="top" wrapText="1"/>
      <protection locked="0"/>
    </xf>
    <xf numFmtId="0" fontId="1" fillId="6" borderId="26" xfId="0" applyNumberFormat="1" applyFont="1" applyFill="1" applyBorder="1" applyAlignment="1" applyProtection="1">
      <alignment horizontal="right" vertical="top" wrapText="1"/>
      <protection locked="0"/>
    </xf>
    <xf numFmtId="0" fontId="1" fillId="7" borderId="2" xfId="0" applyNumberFormat="1" applyFont="1" applyFill="1" applyBorder="1" applyAlignment="1" applyProtection="1">
      <alignment horizontal="left" vertical="top" wrapText="1"/>
      <protection locked="0"/>
    </xf>
    <xf numFmtId="0" fontId="1" fillId="7" borderId="2" xfId="0" applyNumberFormat="1" applyFont="1" applyFill="1" applyBorder="1" applyAlignment="1" applyProtection="1">
      <alignment horizontal="center" vertical="top" wrapText="1"/>
      <protection locked="0"/>
    </xf>
    <xf numFmtId="0" fontId="1" fillId="7" borderId="2" xfId="0" applyNumberFormat="1" applyFont="1" applyFill="1" applyBorder="1" applyAlignment="1" applyProtection="1">
      <alignment horizontal="right" vertical="top" wrapText="1"/>
      <protection locked="0"/>
    </xf>
    <xf numFmtId="0" fontId="1" fillId="7" borderId="21" xfId="0" applyNumberFormat="1" applyFont="1" applyFill="1" applyBorder="1" applyAlignment="1" applyProtection="1">
      <alignment horizontal="right" vertical="top" wrapText="1"/>
      <protection locked="0"/>
    </xf>
    <xf numFmtId="0" fontId="1" fillId="2" borderId="1" xfId="0" applyNumberFormat="1" applyFont="1" applyFill="1" applyBorder="1" applyAlignment="1" applyProtection="1">
      <alignment horizontal="left" vertical="top" wrapText="1"/>
      <protection locked="0"/>
    </xf>
    <xf numFmtId="0" fontId="1" fillId="2" borderId="1" xfId="0" applyNumberFormat="1" applyFont="1" applyFill="1" applyBorder="1" applyAlignment="1" applyProtection="1">
      <alignment horizontal="center" vertical="top" wrapText="1"/>
      <protection locked="0"/>
    </xf>
    <xf numFmtId="0" fontId="1" fillId="2" borderId="1" xfId="0" applyNumberFormat="1" applyFont="1" applyFill="1" applyBorder="1" applyAlignment="1" applyProtection="1">
      <alignment horizontal="right" vertical="top" wrapText="1"/>
      <protection locked="0"/>
    </xf>
    <xf numFmtId="0" fontId="1" fillId="2" borderId="26" xfId="0" applyNumberFormat="1" applyFont="1" applyFill="1" applyBorder="1" applyAlignment="1" applyProtection="1">
      <alignment horizontal="right" vertical="top" wrapText="1"/>
      <protection locked="0"/>
    </xf>
    <xf numFmtId="0" fontId="1" fillId="2" borderId="2" xfId="0" applyNumberFormat="1" applyFont="1" applyFill="1" applyBorder="1" applyAlignment="1" applyProtection="1">
      <alignment horizontal="left" vertical="top" wrapText="1"/>
      <protection locked="0"/>
    </xf>
    <xf numFmtId="0" fontId="1" fillId="2" borderId="2" xfId="0" applyNumberFormat="1" applyFont="1" applyFill="1" applyBorder="1" applyAlignment="1" applyProtection="1">
      <alignment horizontal="center" vertical="top" wrapText="1"/>
      <protection locked="0"/>
    </xf>
    <xf numFmtId="0" fontId="1" fillId="2" borderId="2" xfId="0" applyNumberFormat="1" applyFont="1" applyFill="1" applyBorder="1" applyAlignment="1" applyProtection="1">
      <alignment horizontal="right" vertical="top" wrapText="1"/>
      <protection locked="0"/>
    </xf>
    <xf numFmtId="0" fontId="1" fillId="2" borderId="21" xfId="0" applyNumberFormat="1" applyFont="1" applyFill="1" applyBorder="1" applyAlignment="1" applyProtection="1">
      <alignment horizontal="right" vertical="top" wrapText="1"/>
      <protection locked="0"/>
    </xf>
    <xf numFmtId="0" fontId="3" fillId="3" borderId="1" xfId="0" applyNumberFormat="1" applyFont="1" applyFill="1" applyBorder="1" applyAlignment="1" applyProtection="1">
      <alignment vertical="top" wrapText="1"/>
      <protection locked="0"/>
    </xf>
    <xf numFmtId="0" fontId="3" fillId="3" borderId="1" xfId="0" applyNumberFormat="1" applyFont="1" applyFill="1" applyBorder="1" applyAlignment="1" applyProtection="1">
      <alignment horizontal="left" vertical="top" wrapText="1"/>
      <protection locked="0"/>
    </xf>
    <xf numFmtId="164" fontId="3" fillId="3" borderId="1" xfId="0" applyNumberFormat="1" applyFont="1" applyFill="1" applyBorder="1" applyAlignment="1" applyProtection="1">
      <alignment horizontal="right" vertical="top" wrapText="1"/>
    </xf>
    <xf numFmtId="0" fontId="3" fillId="3" borderId="1" xfId="0" applyNumberFormat="1" applyFont="1" applyFill="1" applyBorder="1" applyAlignment="1" applyProtection="1">
      <alignment horizontal="center" vertical="top" wrapText="1"/>
      <protection locked="0"/>
    </xf>
    <xf numFmtId="0" fontId="3" fillId="3" borderId="1" xfId="0" applyNumberFormat="1" applyFont="1" applyFill="1" applyBorder="1" applyAlignment="1" applyProtection="1">
      <alignment horizontal="right" vertical="top" wrapText="1"/>
      <protection locked="0"/>
    </xf>
    <xf numFmtId="0" fontId="1" fillId="2" borderId="2" xfId="0" applyNumberFormat="1" applyFont="1" applyFill="1" applyBorder="1" applyAlignment="1" applyProtection="1">
      <alignment vertical="top" wrapText="1"/>
      <protection locked="0"/>
    </xf>
    <xf numFmtId="164" fontId="1" fillId="2" borderId="2" xfId="0" applyNumberFormat="1" applyFont="1" applyFill="1" applyBorder="1" applyAlignment="1" applyProtection="1">
      <alignment horizontal="right" vertical="top" wrapText="1"/>
      <protection locked="0"/>
    </xf>
    <xf numFmtId="0" fontId="1" fillId="4" borderId="1" xfId="0" applyNumberFormat="1" applyFont="1" applyFill="1" applyBorder="1" applyAlignment="1" applyProtection="1">
      <alignment vertical="top" wrapText="1"/>
      <protection locked="0"/>
    </xf>
    <xf numFmtId="0" fontId="1" fillId="4" borderId="1" xfId="0" applyNumberFormat="1" applyFont="1" applyFill="1" applyBorder="1" applyAlignment="1" applyProtection="1">
      <alignment horizontal="left" vertical="top" wrapText="1"/>
      <protection locked="0"/>
    </xf>
    <xf numFmtId="164" fontId="1" fillId="4" borderId="1" xfId="0" applyNumberFormat="1" applyFont="1" applyFill="1" applyBorder="1" applyAlignment="1" applyProtection="1">
      <alignment horizontal="right" vertical="top" wrapText="1"/>
    </xf>
    <xf numFmtId="0" fontId="1" fillId="4" borderId="1" xfId="0" applyNumberFormat="1" applyFont="1" applyFill="1" applyBorder="1" applyAlignment="1" applyProtection="1">
      <alignment horizontal="center" vertical="top" wrapText="1"/>
      <protection locked="0"/>
    </xf>
    <xf numFmtId="0" fontId="1" fillId="4" borderId="1" xfId="0" applyNumberFormat="1" applyFont="1" applyFill="1" applyBorder="1" applyAlignment="1" applyProtection="1">
      <alignment horizontal="right" vertical="top" wrapText="1"/>
      <protection locked="0"/>
    </xf>
    <xf numFmtId="0" fontId="1" fillId="2" borderId="1" xfId="0" applyNumberFormat="1" applyFont="1" applyFill="1" applyBorder="1" applyAlignment="1" applyProtection="1">
      <alignment vertical="top" wrapText="1"/>
      <protection locked="0"/>
    </xf>
    <xf numFmtId="164" fontId="1" fillId="2" borderId="1" xfId="0" applyNumberFormat="1" applyFont="1" applyFill="1" applyBorder="1" applyAlignment="1" applyProtection="1">
      <alignment horizontal="right" vertical="top" wrapText="1"/>
    </xf>
    <xf numFmtId="164" fontId="1" fillId="2" borderId="1" xfId="0" applyNumberFormat="1" applyFont="1" applyFill="1" applyBorder="1" applyAlignment="1" applyProtection="1">
      <alignment horizontal="right" vertical="top" wrapText="1"/>
      <protection locked="0"/>
    </xf>
    <xf numFmtId="164" fontId="3" fillId="3" borderId="27" xfId="0" applyNumberFormat="1" applyFont="1" applyFill="1" applyBorder="1" applyAlignment="1" applyProtection="1">
      <alignment horizontal="right" vertical="top" wrapText="1"/>
    </xf>
    <xf numFmtId="164" fontId="1" fillId="2" borderId="4" xfId="0" applyNumberFormat="1" applyFont="1" applyFill="1" applyBorder="1" applyAlignment="1" applyProtection="1">
      <alignment horizontal="right" vertical="top" wrapText="1"/>
      <protection locked="0"/>
    </xf>
    <xf numFmtId="164" fontId="1" fillId="4" borderId="27" xfId="0" applyNumberFormat="1" applyFont="1" applyFill="1" applyBorder="1" applyAlignment="1" applyProtection="1">
      <alignment horizontal="right" vertical="top" wrapText="1"/>
    </xf>
    <xf numFmtId="164" fontId="1" fillId="2" borderId="27" xfId="0" applyNumberFormat="1" applyFont="1" applyFill="1" applyBorder="1" applyAlignment="1" applyProtection="1">
      <alignment horizontal="right" vertical="top" wrapText="1"/>
    </xf>
    <xf numFmtId="164" fontId="1" fillId="2" borderId="27" xfId="0" applyNumberFormat="1" applyFont="1" applyFill="1" applyBorder="1" applyAlignment="1" applyProtection="1">
      <alignment horizontal="right" vertical="top" wrapText="1"/>
      <protection locked="0"/>
    </xf>
    <xf numFmtId="164" fontId="3" fillId="3" borderId="28" xfId="0" applyNumberFormat="1" applyFont="1" applyFill="1" applyBorder="1" applyAlignment="1" applyProtection="1">
      <alignment horizontal="right" vertical="top" wrapText="1"/>
    </xf>
    <xf numFmtId="164" fontId="1" fillId="2" borderId="6" xfId="0" applyNumberFormat="1" applyFont="1" applyFill="1" applyBorder="1" applyAlignment="1" applyProtection="1">
      <alignment horizontal="right" vertical="top" wrapText="1"/>
      <protection locked="0"/>
    </xf>
    <xf numFmtId="164" fontId="1" fillId="4" borderId="28" xfId="0" applyNumberFormat="1" applyFont="1" applyFill="1" applyBorder="1" applyAlignment="1" applyProtection="1">
      <alignment horizontal="right" vertical="top" wrapText="1"/>
    </xf>
    <xf numFmtId="164" fontId="1" fillId="2" borderId="28" xfId="0" applyNumberFormat="1" applyFont="1" applyFill="1" applyBorder="1" applyAlignment="1" applyProtection="1">
      <alignment horizontal="right" vertical="top" wrapText="1"/>
    </xf>
    <xf numFmtId="164" fontId="1" fillId="2" borderId="28" xfId="0" applyNumberFormat="1" applyFont="1" applyFill="1" applyBorder="1" applyAlignment="1" applyProtection="1">
      <alignment horizontal="right" vertical="top" wrapText="1"/>
      <protection locked="0"/>
    </xf>
    <xf numFmtId="164" fontId="3" fillId="3" borderId="29" xfId="0" applyNumberFormat="1" applyFont="1" applyFill="1" applyBorder="1" applyAlignment="1" applyProtection="1">
      <alignment horizontal="right" vertical="top" wrapText="1"/>
    </xf>
    <xf numFmtId="164" fontId="3" fillId="3" borderId="26" xfId="0" applyNumberFormat="1" applyFont="1" applyFill="1" applyBorder="1" applyAlignment="1" applyProtection="1">
      <alignment horizontal="right" vertical="top" wrapText="1"/>
    </xf>
    <xf numFmtId="164" fontId="1" fillId="2" borderId="21" xfId="0" applyNumberFormat="1" applyFont="1" applyFill="1" applyBorder="1" applyAlignment="1" applyProtection="1">
      <alignment horizontal="right" vertical="top" wrapText="1"/>
      <protection locked="0"/>
    </xf>
    <xf numFmtId="164" fontId="1" fillId="4" borderId="26" xfId="0" applyNumberFormat="1" applyFont="1" applyFill="1" applyBorder="1" applyAlignment="1" applyProtection="1">
      <alignment horizontal="right" vertical="top" wrapText="1"/>
    </xf>
    <xf numFmtId="164" fontId="1" fillId="2" borderId="26" xfId="0" applyNumberFormat="1" applyFont="1" applyFill="1" applyBorder="1" applyAlignment="1" applyProtection="1">
      <alignment horizontal="right" vertical="top" wrapText="1"/>
    </xf>
    <xf numFmtId="164" fontId="1" fillId="2" borderId="26" xfId="0" applyNumberFormat="1" applyFont="1" applyFill="1" applyBorder="1" applyAlignment="1" applyProtection="1">
      <alignment horizontal="right" vertical="top" wrapText="1"/>
      <protection locked="0"/>
    </xf>
    <xf numFmtId="164" fontId="1" fillId="2" borderId="31" xfId="0" applyNumberFormat="1" applyFont="1" applyFill="1" applyBorder="1" applyAlignment="1" applyProtection="1">
      <alignment horizontal="right" vertical="top" wrapText="1"/>
      <protection locked="0"/>
    </xf>
    <xf numFmtId="164" fontId="1" fillId="2" borderId="32" xfId="0" applyNumberFormat="1" applyFont="1" applyFill="1" applyBorder="1" applyAlignment="1" applyProtection="1">
      <alignment horizontal="right" vertical="top" wrapText="1"/>
      <protection locked="0"/>
    </xf>
    <xf numFmtId="0" fontId="3" fillId="3" borderId="29" xfId="0" applyNumberFormat="1" applyFont="1" applyFill="1" applyBorder="1" applyAlignment="1" applyProtection="1">
      <alignment vertical="top" readingOrder="1"/>
      <protection locked="0"/>
    </xf>
    <xf numFmtId="0" fontId="3" fillId="3" borderId="26" xfId="0" applyNumberFormat="1" applyFont="1" applyFill="1" applyBorder="1" applyAlignment="1" applyProtection="1">
      <alignment horizontal="right" vertical="top" wrapText="1"/>
      <protection locked="0"/>
    </xf>
    <xf numFmtId="0" fontId="1" fillId="2" borderId="20" xfId="0" applyNumberFormat="1" applyFont="1" applyFill="1" applyBorder="1" applyAlignment="1" applyProtection="1">
      <alignment vertical="top" readingOrder="1"/>
      <protection locked="0"/>
    </xf>
    <xf numFmtId="0" fontId="1" fillId="4" borderId="29" xfId="0" applyNumberFormat="1" applyFont="1" applyFill="1" applyBorder="1" applyAlignment="1" applyProtection="1">
      <alignment vertical="top" readingOrder="1"/>
      <protection locked="0"/>
    </xf>
    <xf numFmtId="0" fontId="1" fillId="4" borderId="26" xfId="0" applyNumberFormat="1" applyFont="1" applyFill="1" applyBorder="1" applyAlignment="1" applyProtection="1">
      <alignment horizontal="right" vertical="top" wrapText="1"/>
      <protection locked="0"/>
    </xf>
    <xf numFmtId="0" fontId="1" fillId="2" borderId="29" xfId="0" applyNumberFormat="1" applyFont="1" applyFill="1" applyBorder="1" applyAlignment="1" applyProtection="1">
      <alignment vertical="top" readingOrder="1"/>
      <protection locked="0"/>
    </xf>
    <xf numFmtId="0" fontId="1" fillId="2" borderId="30" xfId="0" applyNumberFormat="1" applyFont="1" applyFill="1" applyBorder="1" applyAlignment="1" applyProtection="1">
      <alignment vertical="top" readingOrder="1"/>
      <protection locked="0"/>
    </xf>
    <xf numFmtId="0" fontId="1" fillId="2" borderId="31" xfId="0" applyNumberFormat="1" applyFont="1" applyFill="1" applyBorder="1" applyAlignment="1" applyProtection="1">
      <alignment vertical="top" wrapText="1"/>
      <protection locked="0"/>
    </xf>
    <xf numFmtId="0" fontId="1" fillId="2" borderId="31" xfId="0" applyNumberFormat="1" applyFont="1" applyFill="1" applyBorder="1" applyAlignment="1" applyProtection="1">
      <alignment horizontal="left" vertical="top" wrapText="1"/>
      <protection locked="0"/>
    </xf>
    <xf numFmtId="164" fontId="1" fillId="2" borderId="33" xfId="0" applyNumberFormat="1" applyFont="1" applyFill="1" applyBorder="1" applyAlignment="1" applyProtection="1">
      <alignment horizontal="right" vertical="top" wrapText="1"/>
      <protection locked="0"/>
    </xf>
    <xf numFmtId="164" fontId="1" fillId="2" borderId="34" xfId="0" applyNumberFormat="1" applyFont="1" applyFill="1" applyBorder="1" applyAlignment="1" applyProtection="1">
      <alignment horizontal="right" vertical="top" wrapText="1"/>
      <protection locked="0"/>
    </xf>
    <xf numFmtId="0" fontId="1" fillId="2" borderId="31" xfId="0" applyNumberFormat="1" applyFont="1" applyFill="1" applyBorder="1" applyAlignment="1" applyProtection="1">
      <alignment horizontal="center" vertical="top" wrapText="1"/>
      <protection locked="0"/>
    </xf>
    <xf numFmtId="0" fontId="1" fillId="2" borderId="31" xfId="0" applyNumberFormat="1" applyFont="1" applyFill="1" applyBorder="1" applyAlignment="1" applyProtection="1">
      <alignment horizontal="right" vertical="top" wrapText="1"/>
      <protection locked="0"/>
    </xf>
    <xf numFmtId="0" fontId="1" fillId="2" borderId="32" xfId="0" applyNumberFormat="1" applyFont="1" applyFill="1" applyBorder="1" applyAlignment="1" applyProtection="1">
      <alignment horizontal="right" vertical="top" wrapText="1"/>
      <protection locked="0"/>
    </xf>
    <xf numFmtId="165" fontId="3" fillId="2" borderId="8" xfId="1" applyNumberFormat="1" applyFont="1" applyFill="1" applyBorder="1" applyAlignment="1">
      <alignment horizontal="right" vertical="top" wrapText="1" readingOrder="1"/>
    </xf>
    <xf numFmtId="165" fontId="1" fillId="2" borderId="8" xfId="1" applyNumberFormat="1" applyFont="1" applyFill="1" applyBorder="1" applyAlignment="1">
      <alignment horizontal="right" vertical="top" wrapText="1" readingOrder="1"/>
    </xf>
    <xf numFmtId="0" fontId="3" fillId="2" borderId="35" xfId="1" applyNumberFormat="1" applyFont="1" applyFill="1" applyBorder="1" applyAlignment="1">
      <alignment horizontal="center" vertical="center" wrapText="1" readingOrder="1"/>
    </xf>
    <xf numFmtId="165" fontId="3" fillId="2" borderId="36" xfId="1" applyNumberFormat="1" applyFont="1" applyFill="1" applyBorder="1" applyAlignment="1">
      <alignment horizontal="right" vertical="top" wrapText="1" readingOrder="1"/>
    </xf>
    <xf numFmtId="165" fontId="1" fillId="2" borderId="36" xfId="1" applyNumberFormat="1" applyFont="1" applyFill="1" applyBorder="1" applyAlignment="1">
      <alignment horizontal="right" vertical="top" wrapText="1" readingOrder="1"/>
    </xf>
    <xf numFmtId="165" fontId="1" fillId="2" borderId="37" xfId="1" applyNumberFormat="1" applyFont="1" applyFill="1" applyBorder="1" applyAlignment="1">
      <alignment horizontal="right" vertical="top" wrapText="1" readingOrder="1"/>
    </xf>
    <xf numFmtId="0" fontId="3" fillId="2" borderId="38" xfId="1" applyNumberFormat="1" applyFont="1" applyFill="1" applyBorder="1" applyAlignment="1">
      <alignment horizontal="center" vertical="center" wrapText="1" readingOrder="1"/>
    </xf>
    <xf numFmtId="0" fontId="4" fillId="2" borderId="39" xfId="0" applyFont="1" applyFill="1" applyBorder="1"/>
    <xf numFmtId="0" fontId="3" fillId="2" borderId="40" xfId="1" applyNumberFormat="1" applyFont="1" applyFill="1" applyBorder="1" applyAlignment="1">
      <alignment horizontal="center" vertical="center" wrapText="1" readingOrder="1"/>
    </xf>
    <xf numFmtId="0" fontId="3" fillId="2" borderId="25" xfId="1" applyNumberFormat="1" applyFont="1" applyFill="1" applyBorder="1" applyAlignment="1">
      <alignment horizontal="center" vertical="center" wrapText="1" readingOrder="1"/>
    </xf>
    <xf numFmtId="0" fontId="3" fillId="2" borderId="19" xfId="1" applyNumberFormat="1" applyFont="1" applyFill="1" applyBorder="1" applyAlignment="1">
      <alignment horizontal="center" vertical="center" wrapText="1" readingOrder="1"/>
    </xf>
    <xf numFmtId="0" fontId="3" fillId="2" borderId="41" xfId="1" applyNumberFormat="1" applyFont="1" applyFill="1" applyBorder="1" applyAlignment="1">
      <alignment horizontal="left" vertical="center" wrapText="1" readingOrder="1"/>
    </xf>
    <xf numFmtId="165" fontId="3" fillId="2" borderId="21" xfId="1" applyNumberFormat="1" applyFont="1" applyFill="1" applyBorder="1" applyAlignment="1">
      <alignment horizontal="right" vertical="top" wrapText="1" readingOrder="1"/>
    </xf>
    <xf numFmtId="0" fontId="1" fillId="2" borderId="41" xfId="1" applyNumberFormat="1" applyFont="1" applyFill="1" applyBorder="1" applyAlignment="1">
      <alignment horizontal="left" vertical="center" wrapText="1" readingOrder="1"/>
    </xf>
    <xf numFmtId="165" fontId="1" fillId="2" borderId="21" xfId="1" applyNumberFormat="1" applyFont="1" applyFill="1" applyBorder="1" applyAlignment="1">
      <alignment horizontal="right" vertical="top" wrapText="1" readingOrder="1"/>
    </xf>
    <xf numFmtId="0" fontId="1" fillId="2" borderId="41" xfId="1" applyNumberFormat="1" applyFont="1" applyFill="1" applyBorder="1" applyAlignment="1">
      <alignment vertical="top" wrapText="1" readingOrder="1"/>
    </xf>
    <xf numFmtId="0" fontId="1" fillId="2" borderId="42" xfId="1" applyNumberFormat="1" applyFont="1" applyFill="1" applyBorder="1" applyAlignment="1">
      <alignment vertical="top" wrapText="1" readingOrder="1"/>
    </xf>
    <xf numFmtId="0" fontId="4" fillId="2" borderId="43" xfId="0" applyFont="1" applyFill="1" applyBorder="1"/>
    <xf numFmtId="165" fontId="1" fillId="2" borderId="44" xfId="1" applyNumberFormat="1" applyFont="1" applyFill="1" applyBorder="1" applyAlignment="1">
      <alignment horizontal="right" vertical="top" wrapText="1" readingOrder="1"/>
    </xf>
    <xf numFmtId="165" fontId="1" fillId="2" borderId="34" xfId="1" applyNumberFormat="1" applyFont="1" applyFill="1" applyBorder="1" applyAlignment="1">
      <alignment horizontal="right" vertical="top" wrapText="1" readingOrder="1"/>
    </xf>
    <xf numFmtId="165" fontId="1" fillId="2" borderId="32" xfId="1" applyNumberFormat="1" applyFont="1" applyFill="1" applyBorder="1" applyAlignment="1">
      <alignment horizontal="right" vertical="top" wrapText="1" readingOrder="1"/>
    </xf>
    <xf numFmtId="0" fontId="1" fillId="6" borderId="29" xfId="0" applyNumberFormat="1" applyFont="1" applyFill="1" applyBorder="1" applyAlignment="1" applyProtection="1">
      <alignment vertical="top" readingOrder="1"/>
      <protection locked="0"/>
    </xf>
    <xf numFmtId="0" fontId="1" fillId="6" borderId="1" xfId="0" applyNumberFormat="1" applyFont="1" applyFill="1" applyBorder="1" applyAlignment="1" applyProtection="1">
      <alignment vertical="top" wrapText="1"/>
      <protection locked="0"/>
    </xf>
    <xf numFmtId="164" fontId="1" fillId="6" borderId="1" xfId="0" applyNumberFormat="1" applyFont="1" applyFill="1" applyBorder="1" applyAlignment="1" applyProtection="1">
      <alignment horizontal="right" vertical="top" wrapText="1"/>
    </xf>
    <xf numFmtId="164" fontId="1" fillId="6" borderId="27" xfId="0" applyNumberFormat="1" applyFont="1" applyFill="1" applyBorder="1" applyAlignment="1" applyProtection="1">
      <alignment horizontal="right" vertical="top" wrapText="1"/>
    </xf>
    <xf numFmtId="164" fontId="1" fillId="6" borderId="26" xfId="0" applyNumberFormat="1" applyFont="1" applyFill="1" applyBorder="1" applyAlignment="1" applyProtection="1">
      <alignment horizontal="right" vertical="top" wrapText="1"/>
    </xf>
    <xf numFmtId="164" fontId="1" fillId="6" borderId="28" xfId="0" applyNumberFormat="1" applyFont="1" applyFill="1" applyBorder="1" applyAlignment="1" applyProtection="1">
      <alignment horizontal="right" vertical="top" wrapText="1"/>
    </xf>
    <xf numFmtId="0" fontId="1" fillId="7" borderId="20" xfId="0" applyNumberFormat="1" applyFont="1" applyFill="1" applyBorder="1" applyAlignment="1" applyProtection="1">
      <alignment vertical="top" readingOrder="1"/>
      <protection locked="0"/>
    </xf>
    <xf numFmtId="0" fontId="1" fillId="7" borderId="2" xfId="0" applyNumberFormat="1" applyFont="1" applyFill="1" applyBorder="1" applyAlignment="1" applyProtection="1">
      <alignment vertical="top" wrapText="1"/>
      <protection locked="0"/>
    </xf>
    <xf numFmtId="164" fontId="1" fillId="7" borderId="2" xfId="0" applyNumberFormat="1" applyFont="1" applyFill="1" applyBorder="1" applyAlignment="1" applyProtection="1">
      <alignment horizontal="right" vertical="top" wrapText="1"/>
      <protection locked="0"/>
    </xf>
    <xf numFmtId="164" fontId="1" fillId="7" borderId="4" xfId="0" applyNumberFormat="1" applyFont="1" applyFill="1" applyBorder="1" applyAlignment="1" applyProtection="1">
      <alignment horizontal="right" vertical="top" wrapText="1"/>
      <protection locked="0"/>
    </xf>
    <xf numFmtId="164" fontId="1" fillId="7" borderId="21" xfId="0" applyNumberFormat="1" applyFont="1" applyFill="1" applyBorder="1" applyAlignment="1" applyProtection="1">
      <alignment horizontal="right" vertical="top" wrapText="1"/>
      <protection locked="0"/>
    </xf>
    <xf numFmtId="164" fontId="1" fillId="7" borderId="6" xfId="0" applyNumberFormat="1" applyFont="1" applyFill="1" applyBorder="1" applyAlignment="1" applyProtection="1">
      <alignment horizontal="right" vertical="top" wrapText="1"/>
      <protection locked="0"/>
    </xf>
    <xf numFmtId="2" fontId="1" fillId="2" borderId="2" xfId="0" applyNumberFormat="1" applyFont="1" applyFill="1" applyBorder="1" applyAlignment="1" applyProtection="1">
      <alignment horizontal="right" vertical="top" wrapText="1"/>
      <protection locked="0"/>
    </xf>
    <xf numFmtId="2" fontId="1" fillId="2" borderId="21" xfId="0" applyNumberFormat="1" applyFont="1" applyFill="1" applyBorder="1" applyAlignment="1" applyProtection="1">
      <alignment horizontal="right" vertical="top" wrapText="1"/>
      <protection locked="0"/>
    </xf>
    <xf numFmtId="2" fontId="1" fillId="7" borderId="2" xfId="0" applyNumberFormat="1" applyFont="1" applyFill="1" applyBorder="1" applyAlignment="1" applyProtection="1">
      <alignment horizontal="right" vertical="top" wrapText="1"/>
      <protection locked="0"/>
    </xf>
    <xf numFmtId="2" fontId="1" fillId="7" borderId="21" xfId="0" applyNumberFormat="1" applyFont="1" applyFill="1" applyBorder="1" applyAlignment="1" applyProtection="1">
      <alignment horizontal="right" vertical="top" wrapText="1"/>
      <protection locked="0"/>
    </xf>
    <xf numFmtId="164" fontId="3" fillId="6" borderId="29" xfId="0" applyNumberFormat="1" applyFont="1" applyFill="1" applyBorder="1" applyAlignment="1" applyProtection="1">
      <alignment horizontal="right" vertical="top" wrapText="1"/>
    </xf>
    <xf numFmtId="164" fontId="3" fillId="7" borderId="20" xfId="0" applyNumberFormat="1" applyFont="1" applyFill="1" applyBorder="1" applyAlignment="1" applyProtection="1">
      <alignment horizontal="right" vertical="top" wrapText="1"/>
      <protection locked="0"/>
    </xf>
    <xf numFmtId="164" fontId="3" fillId="4" borderId="29" xfId="0" applyNumberFormat="1" applyFont="1" applyFill="1" applyBorder="1" applyAlignment="1" applyProtection="1">
      <alignment horizontal="right" vertical="top" wrapText="1"/>
    </xf>
    <xf numFmtId="164" fontId="3" fillId="2" borderId="29" xfId="0" applyNumberFormat="1" applyFont="1" applyFill="1" applyBorder="1" applyAlignment="1" applyProtection="1">
      <alignment horizontal="right" vertical="top" wrapText="1"/>
    </xf>
    <xf numFmtId="164" fontId="3" fillId="2" borderId="20" xfId="0" applyNumberFormat="1" applyFont="1" applyFill="1" applyBorder="1" applyAlignment="1" applyProtection="1">
      <alignment horizontal="right" vertical="top" wrapText="1"/>
      <protection locked="0"/>
    </xf>
    <xf numFmtId="164" fontId="3" fillId="2" borderId="29" xfId="0" applyNumberFormat="1" applyFont="1" applyFill="1" applyBorder="1" applyAlignment="1" applyProtection="1">
      <alignment horizontal="right" vertical="top" wrapText="1"/>
      <protection locked="0"/>
    </xf>
    <xf numFmtId="164" fontId="3" fillId="2" borderId="30" xfId="0" applyNumberFormat="1" applyFont="1" applyFill="1" applyBorder="1" applyAlignment="1" applyProtection="1">
      <alignment horizontal="right" vertical="top" wrapText="1"/>
      <protection locked="0"/>
    </xf>
    <xf numFmtId="0" fontId="8" fillId="2" borderId="2" xfId="1" applyNumberFormat="1" applyFont="1" applyFill="1" applyBorder="1" applyAlignment="1">
      <alignment horizontal="justify" vertical="top" wrapText="1" readingOrder="1"/>
    </xf>
    <xf numFmtId="2" fontId="8" fillId="2" borderId="2" xfId="1" applyNumberFormat="1" applyFont="1" applyFill="1" applyBorder="1" applyAlignment="1">
      <alignment horizontal="justify" vertical="top" wrapText="1" readingOrder="1"/>
    </xf>
    <xf numFmtId="0" fontId="6" fillId="2" borderId="2" xfId="1" applyNumberFormat="1" applyFont="1" applyFill="1" applyBorder="1" applyAlignment="1">
      <alignment horizontal="justify" vertical="top" wrapText="1" readingOrder="1"/>
    </xf>
    <xf numFmtId="0" fontId="13" fillId="2" borderId="0" xfId="0" applyFont="1" applyFill="1" applyBorder="1" applyAlignment="1">
      <alignment horizontal="justify"/>
    </xf>
    <xf numFmtId="0" fontId="13" fillId="2" borderId="10" xfId="1" applyNumberFormat="1" applyFont="1" applyFill="1" applyBorder="1" applyAlignment="1">
      <alignment horizontal="justify" vertical="top" wrapText="1"/>
    </xf>
    <xf numFmtId="0" fontId="13" fillId="2" borderId="9" xfId="1" applyNumberFormat="1" applyFont="1" applyFill="1" applyBorder="1" applyAlignment="1">
      <alignment horizontal="justify" vertical="top" wrapText="1" readingOrder="1"/>
    </xf>
    <xf numFmtId="0" fontId="13" fillId="5" borderId="9" xfId="1" applyNumberFormat="1" applyFont="1" applyFill="1" applyBorder="1" applyAlignment="1">
      <alignment horizontal="justify" vertical="top" wrapText="1" readingOrder="1"/>
    </xf>
    <xf numFmtId="0" fontId="13" fillId="2" borderId="0" xfId="0" applyFont="1" applyFill="1" applyBorder="1"/>
    <xf numFmtId="0" fontId="13" fillId="2" borderId="9" xfId="1" applyNumberFormat="1" applyFont="1" applyFill="1" applyBorder="1" applyAlignment="1">
      <alignment horizontal="justify" vertical="top" wrapText="1"/>
    </xf>
    <xf numFmtId="0" fontId="13" fillId="2" borderId="0" xfId="0" applyFont="1" applyFill="1" applyBorder="1" applyAlignment="1">
      <alignment horizontal="justify" readingOrder="1"/>
    </xf>
    <xf numFmtId="0" fontId="13" fillId="2" borderId="10" xfId="1" applyNumberFormat="1" applyFont="1" applyFill="1" applyBorder="1" applyAlignment="1">
      <alignment horizontal="justify" vertical="top" wrapText="1" readingOrder="1"/>
    </xf>
    <xf numFmtId="0" fontId="13" fillId="5" borderId="0" xfId="0" applyFont="1" applyFill="1" applyBorder="1" applyAlignment="1">
      <alignment horizontal="justify" readingOrder="1"/>
    </xf>
    <xf numFmtId="0" fontId="13" fillId="5" borderId="10" xfId="1" applyNumberFormat="1" applyFont="1" applyFill="1" applyBorder="1" applyAlignment="1">
      <alignment horizontal="justify" vertical="top" wrapText="1" readingOrder="1"/>
    </xf>
    <xf numFmtId="0" fontId="13" fillId="2" borderId="11" xfId="1" applyNumberFormat="1" applyFont="1" applyFill="1" applyBorder="1" applyAlignment="1">
      <alignment horizontal="justify" vertical="top" wrapText="1" readingOrder="1"/>
    </xf>
    <xf numFmtId="0" fontId="13" fillId="2" borderId="7" xfId="1" applyNumberFormat="1" applyFont="1" applyFill="1" applyBorder="1" applyAlignment="1">
      <alignment horizontal="justify" vertical="top" wrapText="1" readingOrder="1"/>
    </xf>
    <xf numFmtId="0" fontId="13" fillId="2" borderId="12" xfId="1" applyNumberFormat="1" applyFont="1" applyFill="1" applyBorder="1" applyAlignment="1">
      <alignment horizontal="justify" vertical="top" wrapText="1" readingOrder="1"/>
    </xf>
    <xf numFmtId="0" fontId="3" fillId="0" borderId="3" xfId="0" applyNumberFormat="1" applyFont="1" applyFill="1" applyBorder="1" applyAlignment="1" applyProtection="1">
      <alignment horizontal="center" vertical="center" wrapText="1"/>
    </xf>
    <xf numFmtId="0" fontId="3" fillId="8" borderId="3" xfId="0" applyNumberFormat="1" applyFont="1" applyFill="1" applyBorder="1" applyAlignment="1" applyProtection="1">
      <alignment horizontal="center" vertical="center" wrapText="1"/>
    </xf>
    <xf numFmtId="0" fontId="3" fillId="0" borderId="23" xfId="0" applyNumberFormat="1" applyFont="1" applyFill="1" applyBorder="1" applyAlignment="1" applyProtection="1">
      <alignment horizontal="center" vertical="center" wrapText="1"/>
    </xf>
    <xf numFmtId="0" fontId="6" fillId="2" borderId="2" xfId="1" applyNumberFormat="1" applyFont="1" applyFill="1" applyBorder="1" applyAlignment="1">
      <alignment vertical="top" wrapText="1" readingOrder="1"/>
    </xf>
    <xf numFmtId="0" fontId="13" fillId="2" borderId="6" xfId="1" applyNumberFormat="1" applyFont="1" applyFill="1" applyBorder="1" applyAlignment="1">
      <alignment vertical="top" wrapText="1"/>
    </xf>
    <xf numFmtId="0" fontId="8" fillId="2" borderId="2" xfId="1" applyNumberFormat="1" applyFont="1" applyFill="1" applyBorder="1" applyAlignment="1">
      <alignment vertical="top" wrapText="1" readingOrder="1"/>
    </xf>
    <xf numFmtId="0" fontId="13" fillId="2" borderId="8" xfId="1" applyNumberFormat="1" applyFont="1" applyFill="1" applyBorder="1" applyAlignment="1">
      <alignment vertical="top" wrapText="1"/>
    </xf>
    <xf numFmtId="0" fontId="6" fillId="2" borderId="2" xfId="1" applyNumberFormat="1" applyFont="1" applyFill="1" applyBorder="1" applyAlignment="1">
      <alignment horizontal="center" vertical="top" wrapText="1" readingOrder="1"/>
    </xf>
    <xf numFmtId="0" fontId="8" fillId="2" borderId="2" xfId="1" applyNumberFormat="1" applyFont="1" applyFill="1" applyBorder="1" applyAlignment="1">
      <alignment horizontal="center" vertical="top" wrapText="1" readingOrder="1"/>
    </xf>
    <xf numFmtId="0" fontId="6" fillId="2" borderId="7" xfId="1" applyNumberFormat="1" applyFont="1" applyFill="1" applyBorder="1" applyAlignment="1">
      <alignment horizontal="center" vertical="top" wrapText="1" readingOrder="1"/>
    </xf>
    <xf numFmtId="0" fontId="13" fillId="2" borderId="7" xfId="1" applyNumberFormat="1" applyFont="1" applyFill="1" applyBorder="1" applyAlignment="1">
      <alignment vertical="top" wrapText="1"/>
    </xf>
    <xf numFmtId="0" fontId="7" fillId="2" borderId="0" xfId="1" applyNumberFormat="1" applyFont="1" applyFill="1" applyBorder="1" applyAlignment="1">
      <alignment horizontal="center" vertical="top" wrapText="1" readingOrder="1"/>
    </xf>
    <xf numFmtId="0" fontId="13" fillId="2" borderId="0" xfId="0" applyFont="1" applyFill="1" applyBorder="1"/>
    <xf numFmtId="0" fontId="6" fillId="2" borderId="0" xfId="1" applyNumberFormat="1" applyFont="1" applyFill="1" applyBorder="1" applyAlignment="1">
      <alignment horizontal="center" vertical="top" wrapText="1" readingOrder="1"/>
    </xf>
    <xf numFmtId="0" fontId="6" fillId="2" borderId="2" xfId="1" applyNumberFormat="1" applyFont="1" applyFill="1" applyBorder="1" applyAlignment="1">
      <alignment horizontal="justify" vertical="top" wrapText="1" readingOrder="1"/>
    </xf>
    <xf numFmtId="0" fontId="13" fillId="2" borderId="6" xfId="1" applyNumberFormat="1" applyFont="1" applyFill="1" applyBorder="1" applyAlignment="1">
      <alignment horizontal="justify" vertical="top" wrapText="1"/>
    </xf>
    <xf numFmtId="0" fontId="12" fillId="2" borderId="13" xfId="2" applyFont="1" applyBorder="1" applyAlignment="1" applyProtection="1">
      <alignment horizontal="justify" vertical="top" wrapText="1" readingOrder="1"/>
      <protection locked="0"/>
    </xf>
    <xf numFmtId="0" fontId="12" fillId="2" borderId="14" xfId="2" applyFont="1" applyBorder="1" applyAlignment="1" applyProtection="1">
      <alignment horizontal="justify" vertical="top" wrapText="1"/>
      <protection locked="0"/>
    </xf>
    <xf numFmtId="0" fontId="12" fillId="2" borderId="15" xfId="2" applyFont="1" applyBorder="1" applyAlignment="1" applyProtection="1">
      <alignment horizontal="justify" vertical="top" wrapText="1"/>
      <protection locked="0"/>
    </xf>
    <xf numFmtId="0" fontId="14" fillId="2" borderId="13" xfId="2" applyFont="1" applyBorder="1" applyAlignment="1" applyProtection="1">
      <alignment horizontal="justify" vertical="top" wrapText="1" readingOrder="1"/>
      <protection locked="0"/>
    </xf>
    <xf numFmtId="0" fontId="8" fillId="2" borderId="2" xfId="1" applyNumberFormat="1" applyFont="1" applyFill="1" applyBorder="1" applyAlignment="1">
      <alignment horizontal="justify" vertical="top" wrapText="1" readingOrder="1"/>
    </xf>
    <xf numFmtId="0" fontId="13" fillId="2" borderId="8" xfId="1" applyNumberFormat="1" applyFont="1" applyFill="1" applyBorder="1" applyAlignment="1">
      <alignment horizontal="justify" vertical="top" wrapText="1"/>
    </xf>
    <xf numFmtId="0" fontId="13" fillId="2" borderId="9" xfId="1" applyNumberFormat="1" applyFont="1" applyFill="1" applyBorder="1" applyAlignment="1">
      <alignment horizontal="justify" vertical="top" wrapText="1" readingOrder="1"/>
    </xf>
    <xf numFmtId="0" fontId="13" fillId="2" borderId="0" xfId="0" applyFont="1" applyFill="1" applyBorder="1" applyAlignment="1">
      <alignment horizontal="justify"/>
    </xf>
    <xf numFmtId="0" fontId="13" fillId="2" borderId="10" xfId="1" applyNumberFormat="1" applyFont="1" applyFill="1" applyBorder="1" applyAlignment="1">
      <alignment horizontal="justify" vertical="top" wrapText="1"/>
    </xf>
    <xf numFmtId="0" fontId="13" fillId="2" borderId="9" xfId="1" applyNumberFormat="1" applyFont="1" applyFill="1" applyBorder="1" applyAlignment="1" applyProtection="1">
      <alignment horizontal="justify" vertical="justify" wrapText="1" readingOrder="1"/>
    </xf>
    <xf numFmtId="0" fontId="13" fillId="2" borderId="0" xfId="0" applyFont="1" applyFill="1" applyBorder="1" applyAlignment="1" applyProtection="1">
      <alignment horizontal="justify" vertical="justify" readingOrder="1"/>
    </xf>
    <xf numFmtId="0" fontId="13" fillId="2" borderId="10" xfId="1" applyNumberFormat="1" applyFont="1" applyFill="1" applyBorder="1" applyAlignment="1" applyProtection="1">
      <alignment horizontal="justify" vertical="justify" wrapText="1" readingOrder="1"/>
    </xf>
    <xf numFmtId="0" fontId="13" fillId="2" borderId="8" xfId="1" applyNumberFormat="1" applyFont="1" applyFill="1" applyBorder="1" applyAlignment="1">
      <alignment horizontal="justify" vertical="top" wrapText="1" readingOrder="1"/>
    </xf>
    <xf numFmtId="0" fontId="13" fillId="2" borderId="6" xfId="1" applyNumberFormat="1" applyFont="1" applyFill="1" applyBorder="1" applyAlignment="1">
      <alignment horizontal="justify" vertical="top" wrapText="1" readingOrder="1"/>
    </xf>
    <xf numFmtId="0" fontId="13" fillId="2" borderId="0" xfId="0" applyFont="1" applyFill="1" applyBorder="1" applyAlignment="1">
      <alignment horizontal="justify" readingOrder="1"/>
    </xf>
    <xf numFmtId="0" fontId="13" fillId="2" borderId="10" xfId="1" applyNumberFormat="1" applyFont="1" applyFill="1" applyBorder="1" applyAlignment="1">
      <alignment horizontal="justify" vertical="top" wrapText="1" readingOrder="1"/>
    </xf>
    <xf numFmtId="0" fontId="13" fillId="2" borderId="0" xfId="0" applyFont="1" applyFill="1" applyBorder="1" applyAlignment="1">
      <alignment horizontal="justify" vertical="top" readingOrder="1"/>
    </xf>
    <xf numFmtId="0" fontId="8" fillId="2" borderId="9" xfId="1" applyNumberFormat="1" applyFont="1" applyFill="1" applyBorder="1" applyAlignment="1">
      <alignment horizontal="justify" vertical="top" wrapText="1" readingOrder="1"/>
    </xf>
    <xf numFmtId="0" fontId="13" fillId="5" borderId="9" xfId="1" applyNumberFormat="1" applyFont="1" applyFill="1" applyBorder="1" applyAlignment="1">
      <alignment horizontal="justify" vertical="top" wrapText="1" readingOrder="1"/>
    </xf>
    <xf numFmtId="0" fontId="13" fillId="5" borderId="0" xfId="0" applyFont="1" applyFill="1" applyBorder="1" applyAlignment="1">
      <alignment horizontal="justify" readingOrder="1"/>
    </xf>
    <xf numFmtId="0" fontId="13" fillId="5" borderId="10" xfId="1" applyNumberFormat="1" applyFont="1" applyFill="1" applyBorder="1" applyAlignment="1">
      <alignment horizontal="justify" vertical="top" wrapText="1" readingOrder="1"/>
    </xf>
    <xf numFmtId="2" fontId="8" fillId="2" borderId="2" xfId="1" applyNumberFormat="1" applyFont="1" applyFill="1" applyBorder="1" applyAlignment="1">
      <alignment horizontal="justify" vertical="top" wrapText="1" readingOrder="1"/>
    </xf>
    <xf numFmtId="2" fontId="13" fillId="2" borderId="8" xfId="1" applyNumberFormat="1" applyFont="1" applyFill="1" applyBorder="1" applyAlignment="1">
      <alignment horizontal="justify" vertical="top" wrapText="1" readingOrder="1"/>
    </xf>
    <xf numFmtId="2" fontId="13" fillId="2" borderId="6" xfId="1" applyNumberFormat="1" applyFont="1" applyFill="1" applyBorder="1" applyAlignment="1">
      <alignment horizontal="justify" vertical="top" wrapText="1" readingOrder="1"/>
    </xf>
    <xf numFmtId="0" fontId="12" fillId="2" borderId="9" xfId="1" applyNumberFormat="1" applyFont="1" applyFill="1" applyBorder="1" applyAlignment="1">
      <alignment horizontal="justify" vertical="top" wrapText="1" readingOrder="1"/>
    </xf>
    <xf numFmtId="0" fontId="3" fillId="2" borderId="0" xfId="0" applyNumberFormat="1" applyFont="1" applyFill="1" applyAlignment="1" applyProtection="1">
      <alignment horizontal="center" wrapText="1"/>
    </xf>
    <xf numFmtId="0" fontId="3" fillId="0" borderId="17" xfId="0" applyNumberFormat="1" applyFont="1" applyFill="1" applyBorder="1" applyAlignment="1" applyProtection="1">
      <alignment horizontal="center" vertical="center" wrapText="1"/>
    </xf>
    <xf numFmtId="0" fontId="3" fillId="0" borderId="20" xfId="0" applyNumberFormat="1" applyFont="1" applyFill="1" applyBorder="1" applyAlignment="1" applyProtection="1">
      <alignment horizontal="center" vertical="center" wrapText="1"/>
    </xf>
    <xf numFmtId="0" fontId="3" fillId="0" borderId="22" xfId="0" applyNumberFormat="1" applyFont="1" applyFill="1" applyBorder="1" applyAlignment="1" applyProtection="1">
      <alignment horizontal="center" vertical="center" wrapText="1"/>
    </xf>
    <xf numFmtId="0" fontId="3" fillId="0" borderId="18"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16" xfId="0" applyNumberFormat="1" applyFont="1" applyFill="1" applyBorder="1" applyAlignment="1" applyProtection="1">
      <alignment horizontal="center" vertical="center" wrapText="1"/>
    </xf>
    <xf numFmtId="0" fontId="3" fillId="8" borderId="20" xfId="0" applyNumberFormat="1" applyFont="1" applyFill="1" applyBorder="1" applyAlignment="1" applyProtection="1">
      <alignment horizontal="center" vertical="center" wrapText="1"/>
    </xf>
    <xf numFmtId="0" fontId="3" fillId="8" borderId="22" xfId="0" applyNumberFormat="1" applyFont="1" applyFill="1" applyBorder="1" applyAlignment="1" applyProtection="1">
      <alignment horizontal="center" vertical="center" wrapText="1"/>
    </xf>
    <xf numFmtId="0" fontId="3" fillId="8" borderId="21" xfId="0" applyNumberFormat="1" applyFont="1" applyFill="1" applyBorder="1" applyAlignment="1" applyProtection="1">
      <alignment horizontal="center" vertical="center" wrapText="1"/>
    </xf>
    <xf numFmtId="0" fontId="3" fillId="8" borderId="23" xfId="0" applyNumberFormat="1" applyFont="1" applyFill="1" applyBorder="1" applyAlignment="1" applyProtection="1">
      <alignment horizontal="center" vertical="center" wrapText="1"/>
    </xf>
    <xf numFmtId="0" fontId="3" fillId="0" borderId="48" xfId="0" applyNumberFormat="1" applyFont="1" applyFill="1" applyBorder="1" applyAlignment="1" applyProtection="1">
      <alignment horizontal="center" vertical="center" wrapText="1"/>
    </xf>
    <xf numFmtId="0" fontId="3" fillId="0" borderId="49" xfId="0" applyNumberFormat="1" applyFont="1" applyFill="1" applyBorder="1" applyAlignment="1" applyProtection="1">
      <alignment horizontal="center" vertical="center" wrapText="1"/>
    </xf>
    <xf numFmtId="0" fontId="3" fillId="0" borderId="50" xfId="0" applyNumberFormat="1" applyFont="1" applyFill="1" applyBorder="1" applyAlignment="1" applyProtection="1">
      <alignment horizontal="center" vertical="center" wrapText="1"/>
    </xf>
    <xf numFmtId="0" fontId="3" fillId="0" borderId="45" xfId="0" applyNumberFormat="1" applyFont="1" applyFill="1" applyBorder="1" applyAlignment="1" applyProtection="1">
      <alignment horizontal="center" vertical="center" wrapText="1"/>
    </xf>
    <xf numFmtId="0" fontId="3" fillId="0" borderId="46" xfId="0" applyNumberFormat="1" applyFont="1" applyFill="1" applyBorder="1" applyAlignment="1" applyProtection="1">
      <alignment horizontal="center" vertical="center" wrapText="1"/>
    </xf>
    <xf numFmtId="0" fontId="3" fillId="0" borderId="47" xfId="0" applyNumberFormat="1" applyFont="1" applyFill="1" applyBorder="1" applyAlignment="1" applyProtection="1">
      <alignment horizontal="center" vertical="center" wrapText="1"/>
    </xf>
    <xf numFmtId="0" fontId="3" fillId="0" borderId="24"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wrapText="1"/>
    </xf>
    <xf numFmtId="0" fontId="3" fillId="2" borderId="0" xfId="1" applyNumberFormat="1" applyFont="1" applyFill="1" applyBorder="1" applyAlignment="1">
      <alignment horizontal="center" vertical="top" wrapText="1" readingOrder="1"/>
    </xf>
    <xf numFmtId="0" fontId="3" fillId="8" borderId="17" xfId="0" applyNumberFormat="1" applyFont="1" applyFill="1" applyBorder="1" applyAlignment="1" applyProtection="1">
      <alignment horizontal="center" vertical="center" wrapText="1"/>
    </xf>
    <xf numFmtId="0" fontId="3" fillId="8" borderId="18" xfId="0" applyNumberFormat="1" applyFont="1" applyFill="1" applyBorder="1" applyAlignment="1" applyProtection="1">
      <alignment horizontal="center" vertical="center" wrapText="1"/>
    </xf>
    <xf numFmtId="0" fontId="3" fillId="8" borderId="19" xfId="0" applyNumberFormat="1" applyFont="1" applyFill="1" applyBorder="1" applyAlignment="1" applyProtection="1">
      <alignment horizontal="center" vertical="center" wrapText="1"/>
    </xf>
    <xf numFmtId="0" fontId="3" fillId="0" borderId="19" xfId="0" applyNumberFormat="1" applyFont="1" applyFill="1" applyBorder="1" applyAlignment="1" applyProtection="1">
      <alignment horizontal="center" vertical="center" wrapText="1"/>
    </xf>
    <xf numFmtId="0" fontId="3" fillId="8" borderId="2" xfId="0" applyNumberFormat="1" applyFont="1" applyFill="1" applyBorder="1" applyAlignment="1" applyProtection="1">
      <alignment horizontal="center" vertical="center" wrapText="1"/>
    </xf>
    <xf numFmtId="0" fontId="3" fillId="0" borderId="21" xfId="0" applyNumberFormat="1" applyFont="1" applyFill="1" applyBorder="1" applyAlignment="1" applyProtection="1">
      <alignment horizontal="center" vertical="center" wrapText="1"/>
    </xf>
  </cellXfs>
  <cellStyles count="3">
    <cellStyle name="Įprastas" xfId="0" builtinId="0"/>
    <cellStyle name="Normal" xfId="1"/>
    <cellStyle name="Paprastas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6"/>
  <sheetViews>
    <sheetView tabSelected="1" zoomScale="85" zoomScaleNormal="85" workbookViewId="0">
      <selection activeCell="A144" sqref="A144:C144"/>
    </sheetView>
  </sheetViews>
  <sheetFormatPr defaultColWidth="9.140625" defaultRowHeight="15.75" x14ac:dyDescent="0.25"/>
  <cols>
    <col min="1" max="1" width="16" style="131" customWidth="1"/>
    <col min="2" max="2" width="14.5703125" style="131" customWidth="1"/>
    <col min="3" max="3" width="6.140625" style="131" customWidth="1"/>
    <col min="4" max="4" width="9.7109375" style="131" customWidth="1"/>
    <col min="5" max="5" width="15.140625" style="131" customWidth="1"/>
    <col min="6" max="6" width="8.42578125" style="131" customWidth="1"/>
    <col min="7" max="7" width="0.140625" style="131" customWidth="1"/>
    <col min="8" max="8" width="6.42578125" style="131" customWidth="1"/>
    <col min="9" max="9" width="4.140625" style="131" customWidth="1"/>
    <col min="10" max="10" width="0.140625" style="131" customWidth="1"/>
    <col min="11" max="11" width="10.85546875" style="131" customWidth="1"/>
    <col min="12" max="12" width="0" style="131" hidden="1" customWidth="1"/>
    <col min="13" max="16384" width="9.140625" style="131"/>
  </cols>
  <sheetData>
    <row r="1" spans="1:11" ht="21.6" customHeight="1" x14ac:dyDescent="0.25">
      <c r="A1" s="149" t="s">
        <v>61</v>
      </c>
      <c r="B1" s="150"/>
      <c r="C1" s="150"/>
      <c r="D1" s="150"/>
      <c r="E1" s="150"/>
      <c r="F1" s="150"/>
      <c r="G1" s="150"/>
      <c r="H1" s="150"/>
      <c r="I1" s="150"/>
      <c r="J1" s="150"/>
      <c r="K1" s="150"/>
    </row>
    <row r="2" spans="1:11" ht="21.6" customHeight="1" x14ac:dyDescent="0.25">
      <c r="A2" s="151" t="s">
        <v>263</v>
      </c>
      <c r="B2" s="152"/>
      <c r="C2" s="152"/>
      <c r="D2" s="152"/>
      <c r="E2" s="152"/>
      <c r="F2" s="152"/>
      <c r="G2" s="152"/>
      <c r="H2" s="152"/>
      <c r="I2" s="152"/>
      <c r="J2" s="152"/>
      <c r="K2" s="152"/>
    </row>
    <row r="3" spans="1:11" ht="13.5" customHeight="1" x14ac:dyDescent="0.25"/>
    <row r="4" spans="1:11" ht="21.6" customHeight="1" x14ac:dyDescent="0.25">
      <c r="A4" s="153" t="s">
        <v>286</v>
      </c>
      <c r="B4" s="152"/>
      <c r="C4" s="152"/>
      <c r="D4" s="152"/>
      <c r="E4" s="152"/>
      <c r="F4" s="152"/>
      <c r="G4" s="152"/>
      <c r="H4" s="152"/>
      <c r="I4" s="152"/>
      <c r="J4" s="152"/>
      <c r="K4" s="152"/>
    </row>
    <row r="5" spans="1:11" ht="11.45" customHeight="1" x14ac:dyDescent="0.25"/>
    <row r="6" spans="1:11" ht="18.600000000000001" customHeight="1" x14ac:dyDescent="0.25">
      <c r="A6" s="143" t="s">
        <v>264</v>
      </c>
      <c r="B6" s="144"/>
      <c r="C6" s="143" t="s">
        <v>287</v>
      </c>
      <c r="D6" s="146"/>
      <c r="E6" s="146"/>
      <c r="F6" s="146"/>
      <c r="G6" s="146"/>
      <c r="H6" s="146"/>
      <c r="I6" s="146"/>
      <c r="J6" s="146"/>
      <c r="K6" s="144"/>
    </row>
    <row r="7" spans="1:11" ht="54.75" customHeight="1" x14ac:dyDescent="0.25">
      <c r="A7" s="143" t="s">
        <v>265</v>
      </c>
      <c r="B7" s="144"/>
      <c r="C7" s="145" t="s">
        <v>276</v>
      </c>
      <c r="D7" s="146"/>
      <c r="E7" s="146"/>
      <c r="F7" s="146"/>
      <c r="G7" s="146"/>
      <c r="H7" s="146"/>
      <c r="I7" s="146"/>
      <c r="J7" s="146"/>
      <c r="K7" s="144"/>
    </row>
    <row r="8" spans="1:11" ht="20.85" customHeight="1" x14ac:dyDescent="0.25">
      <c r="A8" s="143" t="s">
        <v>266</v>
      </c>
      <c r="B8" s="144"/>
      <c r="C8" s="145" t="s">
        <v>274</v>
      </c>
      <c r="D8" s="146"/>
      <c r="E8" s="146"/>
      <c r="F8" s="146"/>
      <c r="G8" s="146"/>
      <c r="H8" s="146"/>
      <c r="I8" s="146"/>
      <c r="J8" s="146"/>
      <c r="K8" s="144"/>
    </row>
    <row r="9" spans="1:11" ht="5.0999999999999996" customHeight="1" x14ac:dyDescent="0.25"/>
    <row r="10" spans="1:11" ht="17.100000000000001" customHeight="1" x14ac:dyDescent="0.25">
      <c r="A10" s="143" t="s">
        <v>267</v>
      </c>
      <c r="B10" s="144"/>
      <c r="C10" s="145" t="s">
        <v>61</v>
      </c>
      <c r="D10" s="146"/>
      <c r="E10" s="146"/>
      <c r="F10" s="146"/>
      <c r="G10" s="144"/>
      <c r="H10" s="147" t="s">
        <v>1</v>
      </c>
      <c r="I10" s="144"/>
      <c r="J10" s="148" t="s">
        <v>60</v>
      </c>
      <c r="K10" s="144"/>
    </row>
    <row r="11" spans="1:11" ht="5.0999999999999996" customHeight="1" x14ac:dyDescent="0.25"/>
    <row r="12" spans="1:11" ht="99" customHeight="1" x14ac:dyDescent="0.25">
      <c r="A12" s="154" t="s">
        <v>268</v>
      </c>
      <c r="B12" s="155"/>
      <c r="C12" s="160" t="s">
        <v>283</v>
      </c>
      <c r="D12" s="161"/>
      <c r="E12" s="161"/>
      <c r="F12" s="161"/>
      <c r="G12" s="161"/>
      <c r="H12" s="161"/>
      <c r="I12" s="161"/>
      <c r="J12" s="161"/>
      <c r="K12" s="155"/>
    </row>
    <row r="13" spans="1:11" ht="73.5" customHeight="1" x14ac:dyDescent="0.25">
      <c r="A13" s="154" t="s">
        <v>288</v>
      </c>
      <c r="B13" s="155"/>
      <c r="C13" s="156" t="s">
        <v>272</v>
      </c>
      <c r="D13" s="157"/>
      <c r="E13" s="157"/>
      <c r="F13" s="157"/>
      <c r="G13" s="158"/>
      <c r="H13" s="159" t="s">
        <v>1</v>
      </c>
      <c r="I13" s="158"/>
      <c r="J13" s="156">
        <v>1</v>
      </c>
      <c r="K13" s="158"/>
    </row>
    <row r="14" spans="1:11" ht="48.6" customHeight="1" x14ac:dyDescent="0.25">
      <c r="A14" s="154" t="s">
        <v>284</v>
      </c>
      <c r="B14" s="155"/>
      <c r="C14" s="156" t="s">
        <v>273</v>
      </c>
      <c r="D14" s="157"/>
      <c r="E14" s="157"/>
      <c r="F14" s="157"/>
      <c r="G14" s="158"/>
      <c r="H14" s="159" t="s">
        <v>1</v>
      </c>
      <c r="I14" s="158"/>
      <c r="J14" s="156">
        <v>1</v>
      </c>
      <c r="K14" s="158"/>
    </row>
    <row r="15" spans="1:11" ht="0" hidden="1" customHeight="1" x14ac:dyDescent="0.25">
      <c r="A15" s="127"/>
      <c r="B15" s="127"/>
      <c r="C15" s="127"/>
      <c r="D15" s="127"/>
      <c r="E15" s="127"/>
      <c r="F15" s="127"/>
      <c r="G15" s="127"/>
      <c r="H15" s="127"/>
      <c r="I15" s="127"/>
      <c r="J15" s="127"/>
      <c r="K15" s="127"/>
    </row>
    <row r="16" spans="1:11" ht="4.9000000000000004" customHeight="1" x14ac:dyDescent="0.25">
      <c r="A16" s="127"/>
      <c r="B16" s="127"/>
      <c r="C16" s="127"/>
      <c r="D16" s="127"/>
      <c r="E16" s="127"/>
      <c r="F16" s="127"/>
      <c r="G16" s="127"/>
      <c r="H16" s="127"/>
      <c r="I16" s="127"/>
      <c r="J16" s="127"/>
      <c r="K16" s="127"/>
    </row>
    <row r="17" spans="1:11" ht="34.5" customHeight="1" x14ac:dyDescent="0.25">
      <c r="A17" s="126" t="s">
        <v>269</v>
      </c>
      <c r="B17" s="160" t="s">
        <v>63</v>
      </c>
      <c r="C17" s="161"/>
      <c r="D17" s="161"/>
      <c r="E17" s="161"/>
      <c r="F17" s="155"/>
      <c r="G17" s="154" t="s">
        <v>289</v>
      </c>
      <c r="H17" s="161"/>
      <c r="I17" s="161"/>
      <c r="J17" s="155"/>
      <c r="K17" s="124" t="s">
        <v>62</v>
      </c>
    </row>
    <row r="18" spans="1:11" ht="17.100000000000001" customHeight="1" x14ac:dyDescent="0.25">
      <c r="A18" s="162" t="s">
        <v>292</v>
      </c>
      <c r="B18" s="163"/>
      <c r="C18" s="163"/>
      <c r="D18" s="163"/>
      <c r="E18" s="163"/>
      <c r="F18" s="163"/>
      <c r="G18" s="163"/>
      <c r="H18" s="163"/>
      <c r="I18" s="163"/>
      <c r="J18" s="163"/>
      <c r="K18" s="164"/>
    </row>
    <row r="19" spans="1:11" ht="41.25" customHeight="1" x14ac:dyDescent="0.25">
      <c r="A19" s="162" t="s">
        <v>382</v>
      </c>
      <c r="B19" s="163"/>
      <c r="C19" s="163"/>
      <c r="D19" s="163"/>
      <c r="E19" s="163"/>
      <c r="F19" s="163"/>
      <c r="G19" s="163"/>
      <c r="H19" s="163"/>
      <c r="I19" s="163"/>
      <c r="J19" s="163"/>
      <c r="K19" s="164"/>
    </row>
    <row r="20" spans="1:11" x14ac:dyDescent="0.25">
      <c r="A20" s="160" t="s">
        <v>270</v>
      </c>
      <c r="B20" s="161"/>
      <c r="C20" s="155"/>
      <c r="D20" s="124" t="s">
        <v>11</v>
      </c>
      <c r="E20" s="124" t="s">
        <v>15</v>
      </c>
      <c r="F20" s="160" t="s">
        <v>16</v>
      </c>
      <c r="G20" s="161"/>
      <c r="H20" s="155"/>
      <c r="I20" s="160" t="s">
        <v>17</v>
      </c>
      <c r="J20" s="161"/>
      <c r="K20" s="155"/>
    </row>
    <row r="21" spans="1:11" ht="33.75" customHeight="1" x14ac:dyDescent="0.25">
      <c r="A21" s="160" t="s">
        <v>66</v>
      </c>
      <c r="B21" s="161"/>
      <c r="C21" s="155"/>
      <c r="D21" s="124" t="s">
        <v>18</v>
      </c>
      <c r="E21" s="124" t="s">
        <v>51</v>
      </c>
      <c r="F21" s="160" t="s">
        <v>67</v>
      </c>
      <c r="G21" s="161"/>
      <c r="H21" s="155"/>
      <c r="I21" s="160" t="s">
        <v>53</v>
      </c>
      <c r="J21" s="161"/>
      <c r="K21" s="155"/>
    </row>
    <row r="22" spans="1:11" x14ac:dyDescent="0.25">
      <c r="A22" s="160" t="s">
        <v>52</v>
      </c>
      <c r="B22" s="161"/>
      <c r="C22" s="155"/>
      <c r="D22" s="124" t="s">
        <v>24</v>
      </c>
      <c r="E22" s="124" t="s">
        <v>68</v>
      </c>
      <c r="F22" s="160" t="s">
        <v>31</v>
      </c>
      <c r="G22" s="161"/>
      <c r="H22" s="155"/>
      <c r="I22" s="160" t="s">
        <v>31</v>
      </c>
      <c r="J22" s="161"/>
      <c r="K22" s="155"/>
    </row>
    <row r="23" spans="1:11" x14ac:dyDescent="0.25">
      <c r="A23" s="160" t="s">
        <v>69</v>
      </c>
      <c r="B23" s="161"/>
      <c r="C23" s="155"/>
      <c r="D23" s="124" t="s">
        <v>20</v>
      </c>
      <c r="E23" s="124" t="s">
        <v>70</v>
      </c>
      <c r="F23" s="160" t="s">
        <v>71</v>
      </c>
      <c r="G23" s="161"/>
      <c r="H23" s="155"/>
      <c r="I23" s="160" t="s">
        <v>72</v>
      </c>
      <c r="J23" s="161"/>
      <c r="K23" s="155"/>
    </row>
    <row r="24" spans="1:11" x14ac:dyDescent="0.25">
      <c r="A24" s="160" t="s">
        <v>278</v>
      </c>
      <c r="B24" s="161"/>
      <c r="C24" s="155"/>
      <c r="D24" s="124" t="s">
        <v>24</v>
      </c>
      <c r="E24" s="124" t="s">
        <v>64</v>
      </c>
      <c r="F24" s="160" t="s">
        <v>65</v>
      </c>
      <c r="G24" s="161"/>
      <c r="H24" s="155"/>
      <c r="I24" s="160" t="s">
        <v>65</v>
      </c>
      <c r="J24" s="161"/>
      <c r="K24" s="155"/>
    </row>
    <row r="25" spans="1:11" x14ac:dyDescent="0.25">
      <c r="A25" s="160" t="s">
        <v>74</v>
      </c>
      <c r="B25" s="161"/>
      <c r="C25" s="155"/>
      <c r="D25" s="124" t="s">
        <v>20</v>
      </c>
      <c r="E25" s="125">
        <v>348</v>
      </c>
      <c r="F25" s="177">
        <v>350</v>
      </c>
      <c r="G25" s="178"/>
      <c r="H25" s="179"/>
      <c r="I25" s="177">
        <v>360</v>
      </c>
      <c r="J25" s="178"/>
      <c r="K25" s="179"/>
    </row>
    <row r="26" spans="1:11" ht="36.75" customHeight="1" x14ac:dyDescent="0.25">
      <c r="A26" s="160" t="s">
        <v>73</v>
      </c>
      <c r="B26" s="161"/>
      <c r="C26" s="155"/>
      <c r="D26" s="124" t="s">
        <v>20</v>
      </c>
      <c r="E26" s="124" t="s">
        <v>38</v>
      </c>
      <c r="F26" s="160" t="s">
        <v>38</v>
      </c>
      <c r="G26" s="161"/>
      <c r="H26" s="155"/>
      <c r="I26" s="160" t="s">
        <v>38</v>
      </c>
      <c r="J26" s="161"/>
      <c r="K26" s="155"/>
    </row>
    <row r="27" spans="1:11" x14ac:dyDescent="0.25">
      <c r="A27" s="160" t="s">
        <v>76</v>
      </c>
      <c r="B27" s="161"/>
      <c r="C27" s="155"/>
      <c r="D27" s="124" t="s">
        <v>20</v>
      </c>
      <c r="E27" s="124" t="s">
        <v>77</v>
      </c>
      <c r="F27" s="160" t="s">
        <v>78</v>
      </c>
      <c r="G27" s="161"/>
      <c r="H27" s="155"/>
      <c r="I27" s="160" t="s">
        <v>78</v>
      </c>
      <c r="J27" s="161"/>
      <c r="K27" s="155"/>
    </row>
    <row r="28" spans="1:11" ht="0" hidden="1" customHeight="1" x14ac:dyDescent="0.25">
      <c r="A28" s="132"/>
      <c r="B28" s="127"/>
      <c r="C28" s="127"/>
      <c r="D28" s="127"/>
      <c r="E28" s="127"/>
      <c r="F28" s="127"/>
      <c r="G28" s="127"/>
      <c r="H28" s="127"/>
      <c r="I28" s="127"/>
      <c r="J28" s="127"/>
      <c r="K28" s="128"/>
    </row>
    <row r="29" spans="1:11" ht="19.5" customHeight="1" x14ac:dyDescent="0.25">
      <c r="A29" s="162" t="s">
        <v>293</v>
      </c>
      <c r="B29" s="163"/>
      <c r="C29" s="163"/>
      <c r="D29" s="163"/>
      <c r="E29" s="163"/>
      <c r="F29" s="163"/>
      <c r="G29" s="163"/>
      <c r="H29" s="163"/>
      <c r="I29" s="163"/>
      <c r="J29" s="163"/>
      <c r="K29" s="164"/>
    </row>
    <row r="30" spans="1:11" ht="193.5" customHeight="1" x14ac:dyDescent="0.25">
      <c r="A30" s="165" t="s">
        <v>294</v>
      </c>
      <c r="B30" s="166"/>
      <c r="C30" s="166"/>
      <c r="D30" s="166"/>
      <c r="E30" s="166"/>
      <c r="F30" s="166"/>
      <c r="G30" s="166"/>
      <c r="H30" s="166"/>
      <c r="I30" s="166"/>
      <c r="J30" s="166"/>
      <c r="K30" s="167"/>
    </row>
    <row r="31" spans="1:11" x14ac:dyDescent="0.25">
      <c r="A31" s="160" t="s">
        <v>271</v>
      </c>
      <c r="B31" s="168"/>
      <c r="C31" s="169"/>
      <c r="D31" s="124" t="s">
        <v>11</v>
      </c>
      <c r="E31" s="124" t="s">
        <v>15</v>
      </c>
      <c r="F31" s="160" t="s">
        <v>16</v>
      </c>
      <c r="G31" s="168"/>
      <c r="H31" s="169"/>
      <c r="I31" s="160" t="s">
        <v>17</v>
      </c>
      <c r="J31" s="168"/>
      <c r="K31" s="169"/>
    </row>
    <row r="32" spans="1:11" ht="35.25" customHeight="1" x14ac:dyDescent="0.25">
      <c r="A32" s="160" t="s">
        <v>81</v>
      </c>
      <c r="B32" s="168"/>
      <c r="C32" s="169"/>
      <c r="D32" s="124" t="s">
        <v>18</v>
      </c>
      <c r="E32" s="124" t="s">
        <v>30</v>
      </c>
      <c r="F32" s="160" t="s">
        <v>30</v>
      </c>
      <c r="G32" s="168"/>
      <c r="H32" s="169"/>
      <c r="I32" s="160" t="s">
        <v>30</v>
      </c>
      <c r="J32" s="168"/>
      <c r="K32" s="169"/>
    </row>
    <row r="33" spans="1:11" ht="21.95" customHeight="1" x14ac:dyDescent="0.25">
      <c r="A33" s="162" t="s">
        <v>295</v>
      </c>
      <c r="B33" s="170"/>
      <c r="C33" s="170"/>
      <c r="D33" s="170"/>
      <c r="E33" s="170"/>
      <c r="F33" s="170"/>
      <c r="G33" s="170"/>
      <c r="H33" s="170"/>
      <c r="I33" s="170"/>
      <c r="J33" s="170"/>
      <c r="K33" s="171"/>
    </row>
    <row r="34" spans="1:11" ht="17.100000000000001" customHeight="1" x14ac:dyDescent="0.25">
      <c r="A34" s="162" t="s">
        <v>296</v>
      </c>
      <c r="B34" s="170"/>
      <c r="C34" s="170"/>
      <c r="D34" s="170"/>
      <c r="E34" s="170"/>
      <c r="F34" s="170"/>
      <c r="G34" s="170"/>
      <c r="H34" s="170"/>
      <c r="I34" s="170"/>
      <c r="J34" s="170"/>
      <c r="K34" s="171"/>
    </row>
    <row r="35" spans="1:11" ht="57" customHeight="1" x14ac:dyDescent="0.25">
      <c r="A35" s="162" t="s">
        <v>297</v>
      </c>
      <c r="B35" s="170"/>
      <c r="C35" s="170"/>
      <c r="D35" s="170"/>
      <c r="E35" s="170"/>
      <c r="F35" s="170"/>
      <c r="G35" s="170"/>
      <c r="H35" s="170"/>
      <c r="I35" s="170"/>
      <c r="J35" s="170"/>
      <c r="K35" s="171"/>
    </row>
    <row r="36" spans="1:11" ht="0" hidden="1" customHeight="1" x14ac:dyDescent="0.25">
      <c r="A36" s="129"/>
      <c r="B36" s="133"/>
      <c r="C36" s="133"/>
      <c r="D36" s="133"/>
      <c r="E36" s="133"/>
      <c r="F36" s="133"/>
      <c r="G36" s="133"/>
      <c r="H36" s="133"/>
      <c r="I36" s="133"/>
      <c r="J36" s="133"/>
      <c r="K36" s="134"/>
    </row>
    <row r="37" spans="1:11" x14ac:dyDescent="0.25">
      <c r="A37" s="160" t="s">
        <v>271</v>
      </c>
      <c r="B37" s="168"/>
      <c r="C37" s="169"/>
      <c r="D37" s="124" t="s">
        <v>11</v>
      </c>
      <c r="E37" s="124" t="s">
        <v>15</v>
      </c>
      <c r="F37" s="160" t="s">
        <v>16</v>
      </c>
      <c r="G37" s="168"/>
      <c r="H37" s="169"/>
      <c r="I37" s="160" t="s">
        <v>17</v>
      </c>
      <c r="J37" s="168"/>
      <c r="K37" s="169"/>
    </row>
    <row r="38" spans="1:11" ht="19.5" customHeight="1" x14ac:dyDescent="0.25">
      <c r="A38" s="160" t="s">
        <v>84</v>
      </c>
      <c r="B38" s="168"/>
      <c r="C38" s="169"/>
      <c r="D38" s="124" t="s">
        <v>24</v>
      </c>
      <c r="E38" s="124" t="s">
        <v>49</v>
      </c>
      <c r="F38" s="160" t="s">
        <v>49</v>
      </c>
      <c r="G38" s="168"/>
      <c r="H38" s="169"/>
      <c r="I38" s="160" t="s">
        <v>49</v>
      </c>
      <c r="J38" s="168"/>
      <c r="K38" s="169"/>
    </row>
    <row r="39" spans="1:11" ht="38.25" customHeight="1" x14ac:dyDescent="0.25">
      <c r="A39" s="160" t="s">
        <v>85</v>
      </c>
      <c r="B39" s="168"/>
      <c r="C39" s="169"/>
      <c r="D39" s="124" t="s">
        <v>24</v>
      </c>
      <c r="E39" s="124" t="s">
        <v>47</v>
      </c>
      <c r="F39" s="160" t="s">
        <v>47</v>
      </c>
      <c r="G39" s="168"/>
      <c r="H39" s="169"/>
      <c r="I39" s="160" t="s">
        <v>47</v>
      </c>
      <c r="J39" s="168"/>
      <c r="K39" s="169"/>
    </row>
    <row r="40" spans="1:11" ht="17.100000000000001" customHeight="1" x14ac:dyDescent="0.25">
      <c r="A40" s="162" t="s">
        <v>298</v>
      </c>
      <c r="B40" s="170"/>
      <c r="C40" s="170"/>
      <c r="D40" s="170"/>
      <c r="E40" s="170"/>
      <c r="F40" s="170"/>
      <c r="G40" s="170"/>
      <c r="H40" s="170"/>
      <c r="I40" s="170"/>
      <c r="J40" s="170"/>
      <c r="K40" s="171"/>
    </row>
    <row r="41" spans="1:11" ht="54" customHeight="1" x14ac:dyDescent="0.25">
      <c r="A41" s="162" t="s">
        <v>299</v>
      </c>
      <c r="B41" s="170"/>
      <c r="C41" s="170"/>
      <c r="D41" s="170"/>
      <c r="E41" s="170"/>
      <c r="F41" s="170"/>
      <c r="G41" s="170"/>
      <c r="H41" s="170"/>
      <c r="I41" s="170"/>
      <c r="J41" s="170"/>
      <c r="K41" s="171"/>
    </row>
    <row r="42" spans="1:11" ht="0" hidden="1" customHeight="1" x14ac:dyDescent="0.25">
      <c r="A42" s="129"/>
      <c r="B42" s="133"/>
      <c r="C42" s="133"/>
      <c r="D42" s="133"/>
      <c r="E42" s="133"/>
      <c r="F42" s="133"/>
      <c r="G42" s="133"/>
      <c r="H42" s="133"/>
      <c r="I42" s="133"/>
      <c r="J42" s="133"/>
      <c r="K42" s="134"/>
    </row>
    <row r="43" spans="1:11" x14ac:dyDescent="0.25">
      <c r="A43" s="160" t="s">
        <v>271</v>
      </c>
      <c r="B43" s="168"/>
      <c r="C43" s="169"/>
      <c r="D43" s="124" t="s">
        <v>11</v>
      </c>
      <c r="E43" s="124" t="s">
        <v>15</v>
      </c>
      <c r="F43" s="160" t="s">
        <v>16</v>
      </c>
      <c r="G43" s="168"/>
      <c r="H43" s="169"/>
      <c r="I43" s="160" t="s">
        <v>17</v>
      </c>
      <c r="J43" s="168"/>
      <c r="K43" s="169"/>
    </row>
    <row r="44" spans="1:11" ht="36" customHeight="1" x14ac:dyDescent="0.25">
      <c r="A44" s="160" t="s">
        <v>88</v>
      </c>
      <c r="B44" s="168"/>
      <c r="C44" s="169"/>
      <c r="D44" s="124" t="s">
        <v>24</v>
      </c>
      <c r="E44" s="124" t="s">
        <v>75</v>
      </c>
      <c r="F44" s="160" t="s">
        <v>75</v>
      </c>
      <c r="G44" s="168"/>
      <c r="H44" s="169"/>
      <c r="I44" s="160" t="s">
        <v>75</v>
      </c>
      <c r="J44" s="168"/>
      <c r="K44" s="169"/>
    </row>
    <row r="45" spans="1:11" ht="17.100000000000001" customHeight="1" x14ac:dyDescent="0.25">
      <c r="A45" s="162" t="s">
        <v>300</v>
      </c>
      <c r="B45" s="170"/>
      <c r="C45" s="170"/>
      <c r="D45" s="170"/>
      <c r="E45" s="170"/>
      <c r="F45" s="170"/>
      <c r="G45" s="170"/>
      <c r="H45" s="170"/>
      <c r="I45" s="170"/>
      <c r="J45" s="170"/>
      <c r="K45" s="171"/>
    </row>
    <row r="46" spans="1:11" ht="75" customHeight="1" x14ac:dyDescent="0.25">
      <c r="A46" s="162" t="s">
        <v>301</v>
      </c>
      <c r="B46" s="170"/>
      <c r="C46" s="170"/>
      <c r="D46" s="170"/>
      <c r="E46" s="170"/>
      <c r="F46" s="170"/>
      <c r="G46" s="170"/>
      <c r="H46" s="170"/>
      <c r="I46" s="170"/>
      <c r="J46" s="170"/>
      <c r="K46" s="171"/>
    </row>
    <row r="47" spans="1:11" ht="0" hidden="1" customHeight="1" x14ac:dyDescent="0.25">
      <c r="A47" s="129"/>
      <c r="B47" s="133"/>
      <c r="C47" s="133"/>
      <c r="D47" s="133"/>
      <c r="E47" s="133"/>
      <c r="F47" s="133"/>
      <c r="G47" s="133"/>
      <c r="H47" s="133"/>
      <c r="I47" s="133"/>
      <c r="J47" s="133"/>
      <c r="K47" s="134"/>
    </row>
    <row r="48" spans="1:11" x14ac:dyDescent="0.25">
      <c r="A48" s="160" t="s">
        <v>271</v>
      </c>
      <c r="B48" s="168"/>
      <c r="C48" s="169"/>
      <c r="D48" s="124" t="s">
        <v>11</v>
      </c>
      <c r="E48" s="124" t="s">
        <v>15</v>
      </c>
      <c r="F48" s="160" t="s">
        <v>16</v>
      </c>
      <c r="G48" s="168"/>
      <c r="H48" s="169"/>
      <c r="I48" s="160" t="s">
        <v>17</v>
      </c>
      <c r="J48" s="168"/>
      <c r="K48" s="169"/>
    </row>
    <row r="49" spans="1:11" ht="27.75" customHeight="1" x14ac:dyDescent="0.25">
      <c r="A49" s="160" t="s">
        <v>91</v>
      </c>
      <c r="B49" s="168"/>
      <c r="C49" s="169"/>
      <c r="D49" s="124" t="s">
        <v>18</v>
      </c>
      <c r="E49" s="124" t="s">
        <v>19</v>
      </c>
      <c r="F49" s="160" t="s">
        <v>19</v>
      </c>
      <c r="G49" s="168"/>
      <c r="H49" s="169"/>
      <c r="I49" s="160" t="s">
        <v>19</v>
      </c>
      <c r="J49" s="168"/>
      <c r="K49" s="169"/>
    </row>
    <row r="50" spans="1:11" ht="0" hidden="1" customHeight="1" x14ac:dyDescent="0.25">
      <c r="A50" s="129"/>
      <c r="B50" s="133"/>
      <c r="C50" s="133"/>
      <c r="D50" s="133"/>
      <c r="E50" s="133"/>
      <c r="F50" s="133"/>
      <c r="G50" s="133"/>
      <c r="H50" s="133"/>
      <c r="I50" s="133"/>
      <c r="J50" s="133"/>
      <c r="K50" s="134"/>
    </row>
    <row r="51" spans="1:11" ht="17.100000000000001" customHeight="1" x14ac:dyDescent="0.25">
      <c r="A51" s="162" t="s">
        <v>302</v>
      </c>
      <c r="B51" s="170"/>
      <c r="C51" s="170"/>
      <c r="D51" s="170"/>
      <c r="E51" s="170"/>
      <c r="F51" s="170"/>
      <c r="G51" s="170"/>
      <c r="H51" s="170"/>
      <c r="I51" s="170"/>
      <c r="J51" s="170"/>
      <c r="K51" s="171"/>
    </row>
    <row r="52" spans="1:11" ht="120" customHeight="1" x14ac:dyDescent="0.25">
      <c r="A52" s="162" t="s">
        <v>303</v>
      </c>
      <c r="B52" s="172"/>
      <c r="C52" s="172"/>
      <c r="D52" s="172"/>
      <c r="E52" s="172"/>
      <c r="F52" s="172"/>
      <c r="G52" s="172"/>
      <c r="H52" s="172"/>
      <c r="I52" s="172"/>
      <c r="J52" s="172"/>
      <c r="K52" s="171"/>
    </row>
    <row r="53" spans="1:11" ht="0" hidden="1" customHeight="1" x14ac:dyDescent="0.25">
      <c r="A53" s="129"/>
      <c r="B53" s="133"/>
      <c r="C53" s="133"/>
      <c r="D53" s="133"/>
      <c r="E53" s="133"/>
      <c r="F53" s="133"/>
      <c r="G53" s="133"/>
      <c r="H53" s="133"/>
      <c r="I53" s="133"/>
      <c r="J53" s="133"/>
      <c r="K53" s="134"/>
    </row>
    <row r="54" spans="1:11" x14ac:dyDescent="0.25">
      <c r="A54" s="160" t="s">
        <v>271</v>
      </c>
      <c r="B54" s="168"/>
      <c r="C54" s="169"/>
      <c r="D54" s="124" t="s">
        <v>11</v>
      </c>
      <c r="E54" s="124" t="s">
        <v>15</v>
      </c>
      <c r="F54" s="160" t="s">
        <v>16</v>
      </c>
      <c r="G54" s="168"/>
      <c r="H54" s="169"/>
      <c r="I54" s="160" t="s">
        <v>17</v>
      </c>
      <c r="J54" s="168"/>
      <c r="K54" s="169"/>
    </row>
    <row r="55" spans="1:11" ht="38.25" customHeight="1" x14ac:dyDescent="0.25">
      <c r="A55" s="160" t="s">
        <v>94</v>
      </c>
      <c r="B55" s="168"/>
      <c r="C55" s="169"/>
      <c r="D55" s="124" t="s">
        <v>18</v>
      </c>
      <c r="E55" s="124" t="s">
        <v>29</v>
      </c>
      <c r="F55" s="160" t="s">
        <v>29</v>
      </c>
      <c r="G55" s="168"/>
      <c r="H55" s="169"/>
      <c r="I55" s="160" t="s">
        <v>29</v>
      </c>
      <c r="J55" s="168"/>
      <c r="K55" s="169"/>
    </row>
    <row r="56" spans="1:11" ht="49.5" customHeight="1" x14ac:dyDescent="0.25">
      <c r="A56" s="160" t="s">
        <v>95</v>
      </c>
      <c r="B56" s="168"/>
      <c r="C56" s="169"/>
      <c r="D56" s="124" t="s">
        <v>18</v>
      </c>
      <c r="E56" s="124" t="s">
        <v>19</v>
      </c>
      <c r="F56" s="160" t="s">
        <v>19</v>
      </c>
      <c r="G56" s="168"/>
      <c r="H56" s="169"/>
      <c r="I56" s="160" t="s">
        <v>19</v>
      </c>
      <c r="J56" s="168"/>
      <c r="K56" s="169"/>
    </row>
    <row r="57" spans="1:11" ht="52.5" customHeight="1" x14ac:dyDescent="0.25">
      <c r="A57" s="160" t="s">
        <v>96</v>
      </c>
      <c r="B57" s="168"/>
      <c r="C57" s="169"/>
      <c r="D57" s="124" t="s">
        <v>24</v>
      </c>
      <c r="E57" s="124" t="s">
        <v>39</v>
      </c>
      <c r="F57" s="160" t="s">
        <v>39</v>
      </c>
      <c r="G57" s="168"/>
      <c r="H57" s="169"/>
      <c r="I57" s="160" t="s">
        <v>39</v>
      </c>
      <c r="J57" s="168"/>
      <c r="K57" s="169"/>
    </row>
    <row r="58" spans="1:11" ht="17.25" customHeight="1" x14ac:dyDescent="0.25">
      <c r="A58" s="160" t="s">
        <v>97</v>
      </c>
      <c r="B58" s="168"/>
      <c r="C58" s="169"/>
      <c r="D58" s="124" t="s">
        <v>98</v>
      </c>
      <c r="E58" s="124" t="s">
        <v>25</v>
      </c>
      <c r="F58" s="160" t="s">
        <v>25</v>
      </c>
      <c r="G58" s="168"/>
      <c r="H58" s="169"/>
      <c r="I58" s="160" t="s">
        <v>25</v>
      </c>
      <c r="J58" s="168"/>
      <c r="K58" s="169"/>
    </row>
    <row r="59" spans="1:11" ht="17.100000000000001" customHeight="1" x14ac:dyDescent="0.25">
      <c r="A59" s="162" t="s">
        <v>304</v>
      </c>
      <c r="B59" s="170"/>
      <c r="C59" s="170"/>
      <c r="D59" s="170"/>
      <c r="E59" s="170"/>
      <c r="F59" s="170"/>
      <c r="G59" s="170"/>
      <c r="H59" s="170"/>
      <c r="I59" s="170"/>
      <c r="J59" s="170"/>
      <c r="K59" s="171"/>
    </row>
    <row r="60" spans="1:11" ht="69" customHeight="1" x14ac:dyDescent="0.25">
      <c r="A60" s="162" t="s">
        <v>305</v>
      </c>
      <c r="B60" s="170"/>
      <c r="C60" s="170"/>
      <c r="D60" s="170"/>
      <c r="E60" s="170"/>
      <c r="F60" s="170"/>
      <c r="G60" s="170"/>
      <c r="H60" s="170"/>
      <c r="I60" s="170"/>
      <c r="J60" s="170"/>
      <c r="K60" s="171"/>
    </row>
    <row r="61" spans="1:11" ht="0" hidden="1" customHeight="1" x14ac:dyDescent="0.25">
      <c r="A61" s="129"/>
      <c r="B61" s="133"/>
      <c r="C61" s="133"/>
      <c r="D61" s="133"/>
      <c r="E61" s="133"/>
      <c r="F61" s="133"/>
      <c r="G61" s="133"/>
      <c r="H61" s="133"/>
      <c r="I61" s="133"/>
      <c r="J61" s="133"/>
      <c r="K61" s="134"/>
    </row>
    <row r="62" spans="1:11" x14ac:dyDescent="0.25">
      <c r="A62" s="160" t="s">
        <v>271</v>
      </c>
      <c r="B62" s="168"/>
      <c r="C62" s="169"/>
      <c r="D62" s="124" t="s">
        <v>11</v>
      </c>
      <c r="E62" s="124" t="s">
        <v>15</v>
      </c>
      <c r="F62" s="160" t="s">
        <v>16</v>
      </c>
      <c r="G62" s="168"/>
      <c r="H62" s="169"/>
      <c r="I62" s="160" t="s">
        <v>17</v>
      </c>
      <c r="J62" s="168"/>
      <c r="K62" s="169"/>
    </row>
    <row r="63" spans="1:11" ht="32.25" customHeight="1" x14ac:dyDescent="0.25">
      <c r="A63" s="160" t="s">
        <v>101</v>
      </c>
      <c r="B63" s="168"/>
      <c r="C63" s="169"/>
      <c r="D63" s="124" t="s">
        <v>18</v>
      </c>
      <c r="E63" s="124" t="s">
        <v>19</v>
      </c>
      <c r="F63" s="160" t="s">
        <v>19</v>
      </c>
      <c r="G63" s="168"/>
      <c r="H63" s="169"/>
      <c r="I63" s="160" t="s">
        <v>19</v>
      </c>
      <c r="J63" s="168"/>
      <c r="K63" s="169"/>
    </row>
    <row r="64" spans="1:11" ht="36" customHeight="1" x14ac:dyDescent="0.25">
      <c r="A64" s="160" t="s">
        <v>102</v>
      </c>
      <c r="B64" s="168"/>
      <c r="C64" s="169"/>
      <c r="D64" s="124" t="s">
        <v>18</v>
      </c>
      <c r="E64" s="124" t="s">
        <v>19</v>
      </c>
      <c r="F64" s="160" t="s">
        <v>19</v>
      </c>
      <c r="G64" s="168"/>
      <c r="H64" s="169"/>
      <c r="I64" s="160" t="s">
        <v>19</v>
      </c>
      <c r="J64" s="168"/>
      <c r="K64" s="169"/>
    </row>
    <row r="65" spans="1:11" ht="34.5" customHeight="1" x14ac:dyDescent="0.25">
      <c r="A65" s="160" t="s">
        <v>103</v>
      </c>
      <c r="B65" s="168"/>
      <c r="C65" s="169"/>
      <c r="D65" s="124" t="s">
        <v>24</v>
      </c>
      <c r="E65" s="124" t="s">
        <v>36</v>
      </c>
      <c r="F65" s="160" t="s">
        <v>36</v>
      </c>
      <c r="G65" s="168"/>
      <c r="H65" s="169"/>
      <c r="I65" s="160" t="s">
        <v>36</v>
      </c>
      <c r="J65" s="168"/>
      <c r="K65" s="169"/>
    </row>
    <row r="66" spans="1:11" ht="17.100000000000001" customHeight="1" x14ac:dyDescent="0.25">
      <c r="A66" s="162" t="s">
        <v>306</v>
      </c>
      <c r="B66" s="170"/>
      <c r="C66" s="170"/>
      <c r="D66" s="170"/>
      <c r="E66" s="170"/>
      <c r="F66" s="170"/>
      <c r="G66" s="170"/>
      <c r="H66" s="170"/>
      <c r="I66" s="170"/>
      <c r="J66" s="170"/>
      <c r="K66" s="171"/>
    </row>
    <row r="67" spans="1:11" ht="103.5" customHeight="1" x14ac:dyDescent="0.25">
      <c r="A67" s="162" t="s">
        <v>307</v>
      </c>
      <c r="B67" s="170"/>
      <c r="C67" s="170"/>
      <c r="D67" s="170"/>
      <c r="E67" s="170"/>
      <c r="F67" s="170"/>
      <c r="G67" s="170"/>
      <c r="H67" s="170"/>
      <c r="I67" s="170"/>
      <c r="J67" s="170"/>
      <c r="K67" s="171"/>
    </row>
    <row r="68" spans="1:11" ht="9" customHeight="1" x14ac:dyDescent="0.25">
      <c r="A68" s="129"/>
      <c r="B68" s="133"/>
      <c r="C68" s="133"/>
      <c r="D68" s="133"/>
      <c r="E68" s="133"/>
      <c r="F68" s="133"/>
      <c r="G68" s="133"/>
      <c r="H68" s="133"/>
      <c r="I68" s="133"/>
      <c r="J68" s="133"/>
      <c r="K68" s="134"/>
    </row>
    <row r="69" spans="1:11" x14ac:dyDescent="0.25">
      <c r="A69" s="160" t="s">
        <v>271</v>
      </c>
      <c r="B69" s="168"/>
      <c r="C69" s="169"/>
      <c r="D69" s="124" t="s">
        <v>11</v>
      </c>
      <c r="E69" s="124" t="s">
        <v>15</v>
      </c>
      <c r="F69" s="160" t="s">
        <v>16</v>
      </c>
      <c r="G69" s="168"/>
      <c r="H69" s="169"/>
      <c r="I69" s="160" t="s">
        <v>17</v>
      </c>
      <c r="J69" s="168"/>
      <c r="K69" s="169"/>
    </row>
    <row r="70" spans="1:11" ht="33" customHeight="1" x14ac:dyDescent="0.25">
      <c r="A70" s="160" t="s">
        <v>106</v>
      </c>
      <c r="B70" s="168"/>
      <c r="C70" s="169"/>
      <c r="D70" s="124" t="s">
        <v>18</v>
      </c>
      <c r="E70" s="124" t="s">
        <v>31</v>
      </c>
      <c r="F70" s="160" t="s">
        <v>31</v>
      </c>
      <c r="G70" s="168"/>
      <c r="H70" s="169"/>
      <c r="I70" s="160" t="s">
        <v>31</v>
      </c>
      <c r="J70" s="168"/>
      <c r="K70" s="169"/>
    </row>
    <row r="71" spans="1:11" ht="30" customHeight="1" x14ac:dyDescent="0.25">
      <c r="A71" s="160" t="s">
        <v>107</v>
      </c>
      <c r="B71" s="168"/>
      <c r="C71" s="169"/>
      <c r="D71" s="124" t="s">
        <v>24</v>
      </c>
      <c r="E71" s="124" t="s">
        <v>46</v>
      </c>
      <c r="F71" s="160" t="s">
        <v>46</v>
      </c>
      <c r="G71" s="168"/>
      <c r="H71" s="169"/>
      <c r="I71" s="160" t="s">
        <v>46</v>
      </c>
      <c r="J71" s="168"/>
      <c r="K71" s="169"/>
    </row>
    <row r="72" spans="1:11" ht="0" hidden="1" customHeight="1" x14ac:dyDescent="0.25">
      <c r="A72" s="129"/>
      <c r="B72" s="133"/>
      <c r="C72" s="133"/>
      <c r="D72" s="133"/>
      <c r="E72" s="133"/>
      <c r="F72" s="133"/>
      <c r="G72" s="133"/>
      <c r="H72" s="133"/>
      <c r="I72" s="133"/>
      <c r="J72" s="133"/>
      <c r="K72" s="134"/>
    </row>
    <row r="73" spans="1:11" ht="19.5" customHeight="1" x14ac:dyDescent="0.25">
      <c r="A73" s="162" t="s">
        <v>308</v>
      </c>
      <c r="B73" s="170"/>
      <c r="C73" s="170"/>
      <c r="D73" s="170"/>
      <c r="E73" s="170"/>
      <c r="F73" s="170"/>
      <c r="G73" s="170"/>
      <c r="H73" s="170"/>
      <c r="I73" s="170"/>
      <c r="J73" s="170"/>
      <c r="K73" s="171"/>
    </row>
    <row r="74" spans="1:11" ht="210.75" customHeight="1" x14ac:dyDescent="0.25">
      <c r="A74" s="173" t="s">
        <v>275</v>
      </c>
      <c r="B74" s="170"/>
      <c r="C74" s="170"/>
      <c r="D74" s="170"/>
      <c r="E74" s="170"/>
      <c r="F74" s="170"/>
      <c r="G74" s="170"/>
      <c r="H74" s="170"/>
      <c r="I74" s="170"/>
      <c r="J74" s="170"/>
      <c r="K74" s="171"/>
    </row>
    <row r="75" spans="1:11" ht="0" hidden="1" customHeight="1" x14ac:dyDescent="0.25">
      <c r="A75" s="129"/>
      <c r="B75" s="133"/>
      <c r="C75" s="133"/>
      <c r="D75" s="133"/>
      <c r="E75" s="133"/>
      <c r="F75" s="133"/>
      <c r="G75" s="133"/>
      <c r="H75" s="133"/>
      <c r="I75" s="133"/>
      <c r="J75" s="133"/>
      <c r="K75" s="134"/>
    </row>
    <row r="76" spans="1:11" x14ac:dyDescent="0.25">
      <c r="A76" s="160" t="s">
        <v>271</v>
      </c>
      <c r="B76" s="168"/>
      <c r="C76" s="169"/>
      <c r="D76" s="124" t="s">
        <v>11</v>
      </c>
      <c r="E76" s="124" t="s">
        <v>15</v>
      </c>
      <c r="F76" s="160" t="s">
        <v>16</v>
      </c>
      <c r="G76" s="168"/>
      <c r="H76" s="169"/>
      <c r="I76" s="160" t="s">
        <v>17</v>
      </c>
      <c r="J76" s="168"/>
      <c r="K76" s="169"/>
    </row>
    <row r="77" spans="1:11" ht="34.5" customHeight="1" x14ac:dyDescent="0.25">
      <c r="A77" s="160" t="s">
        <v>110</v>
      </c>
      <c r="B77" s="168"/>
      <c r="C77" s="169"/>
      <c r="D77" s="124" t="s">
        <v>18</v>
      </c>
      <c r="E77" s="124" t="s">
        <v>19</v>
      </c>
      <c r="F77" s="160" t="s">
        <v>19</v>
      </c>
      <c r="G77" s="168"/>
      <c r="H77" s="169"/>
      <c r="I77" s="160" t="s">
        <v>40</v>
      </c>
      <c r="J77" s="168"/>
      <c r="K77" s="169"/>
    </row>
    <row r="78" spans="1:11" ht="17.100000000000001" customHeight="1" x14ac:dyDescent="0.25">
      <c r="A78" s="162" t="s">
        <v>309</v>
      </c>
      <c r="B78" s="170"/>
      <c r="C78" s="170"/>
      <c r="D78" s="170"/>
      <c r="E78" s="170"/>
      <c r="F78" s="170"/>
      <c r="G78" s="170"/>
      <c r="H78" s="170"/>
      <c r="I78" s="170"/>
      <c r="J78" s="170"/>
      <c r="K78" s="171"/>
    </row>
    <row r="79" spans="1:11" ht="127.5" customHeight="1" x14ac:dyDescent="0.25">
      <c r="A79" s="162" t="s">
        <v>310</v>
      </c>
      <c r="B79" s="170"/>
      <c r="C79" s="170"/>
      <c r="D79" s="170"/>
      <c r="E79" s="170"/>
      <c r="F79" s="170"/>
      <c r="G79" s="170"/>
      <c r="H79" s="170"/>
      <c r="I79" s="170"/>
      <c r="J79" s="170"/>
      <c r="K79" s="171"/>
    </row>
    <row r="80" spans="1:11" ht="0" hidden="1" customHeight="1" x14ac:dyDescent="0.25">
      <c r="A80" s="129"/>
      <c r="B80" s="133"/>
      <c r="C80" s="133"/>
      <c r="D80" s="133"/>
      <c r="E80" s="133"/>
      <c r="F80" s="133"/>
      <c r="G80" s="133"/>
      <c r="H80" s="133"/>
      <c r="I80" s="133"/>
      <c r="J80" s="133"/>
      <c r="K80" s="134"/>
    </row>
    <row r="81" spans="1:11" x14ac:dyDescent="0.25">
      <c r="A81" s="160" t="s">
        <v>271</v>
      </c>
      <c r="B81" s="168"/>
      <c r="C81" s="169"/>
      <c r="D81" s="124" t="s">
        <v>11</v>
      </c>
      <c r="E81" s="124" t="s">
        <v>15</v>
      </c>
      <c r="F81" s="160" t="s">
        <v>16</v>
      </c>
      <c r="G81" s="168"/>
      <c r="H81" s="169"/>
      <c r="I81" s="160" t="s">
        <v>17</v>
      </c>
      <c r="J81" s="168"/>
      <c r="K81" s="169"/>
    </row>
    <row r="82" spans="1:11" x14ac:dyDescent="0.25">
      <c r="A82" s="160" t="s">
        <v>278</v>
      </c>
      <c r="B82" s="168"/>
      <c r="C82" s="169"/>
      <c r="D82" s="124" t="s">
        <v>20</v>
      </c>
      <c r="E82" s="124" t="s">
        <v>64</v>
      </c>
      <c r="F82" s="160" t="s">
        <v>65</v>
      </c>
      <c r="G82" s="168"/>
      <c r="H82" s="169"/>
      <c r="I82" s="160" t="s">
        <v>65</v>
      </c>
      <c r="J82" s="168"/>
      <c r="K82" s="169"/>
    </row>
    <row r="83" spans="1:11" x14ac:dyDescent="0.25">
      <c r="A83" s="160" t="s">
        <v>120</v>
      </c>
      <c r="B83" s="168"/>
      <c r="C83" s="169"/>
      <c r="D83" s="124" t="s">
        <v>20</v>
      </c>
      <c r="E83" s="124" t="s">
        <v>121</v>
      </c>
      <c r="F83" s="160" t="s">
        <v>122</v>
      </c>
      <c r="G83" s="168"/>
      <c r="H83" s="169"/>
      <c r="I83" s="160" t="s">
        <v>122</v>
      </c>
      <c r="J83" s="168"/>
      <c r="K83" s="169"/>
    </row>
    <row r="84" spans="1:11" ht="33" customHeight="1" x14ac:dyDescent="0.25">
      <c r="A84" s="160" t="s">
        <v>113</v>
      </c>
      <c r="B84" s="168"/>
      <c r="C84" s="169"/>
      <c r="D84" s="124" t="s">
        <v>24</v>
      </c>
      <c r="E84" s="124" t="s">
        <v>68</v>
      </c>
      <c r="F84" s="160" t="s">
        <v>31</v>
      </c>
      <c r="G84" s="168"/>
      <c r="H84" s="169"/>
      <c r="I84" s="160" t="s">
        <v>31</v>
      </c>
      <c r="J84" s="168"/>
      <c r="K84" s="169"/>
    </row>
    <row r="85" spans="1:11" x14ac:dyDescent="0.25">
      <c r="A85" s="160" t="s">
        <v>114</v>
      </c>
      <c r="B85" s="168"/>
      <c r="C85" s="169"/>
      <c r="D85" s="124" t="s">
        <v>20</v>
      </c>
      <c r="E85" s="124" t="s">
        <v>55</v>
      </c>
      <c r="F85" s="160" t="s">
        <v>115</v>
      </c>
      <c r="G85" s="168"/>
      <c r="H85" s="169"/>
      <c r="I85" s="160" t="s">
        <v>116</v>
      </c>
      <c r="J85" s="168"/>
      <c r="K85" s="169"/>
    </row>
    <row r="86" spans="1:11" ht="35.25" customHeight="1" x14ac:dyDescent="0.25">
      <c r="A86" s="160" t="s">
        <v>117</v>
      </c>
      <c r="B86" s="168"/>
      <c r="C86" s="169"/>
      <c r="D86" s="124" t="s">
        <v>20</v>
      </c>
      <c r="E86" s="124" t="s">
        <v>118</v>
      </c>
      <c r="F86" s="160" t="s">
        <v>119</v>
      </c>
      <c r="G86" s="168"/>
      <c r="H86" s="169"/>
      <c r="I86" s="160" t="s">
        <v>119</v>
      </c>
      <c r="J86" s="168"/>
      <c r="K86" s="169"/>
    </row>
    <row r="87" spans="1:11" ht="19.5" customHeight="1" x14ac:dyDescent="0.25">
      <c r="A87" s="160" t="s">
        <v>74</v>
      </c>
      <c r="B87" s="168"/>
      <c r="C87" s="169"/>
      <c r="D87" s="124" t="s">
        <v>20</v>
      </c>
      <c r="E87" s="125">
        <v>348</v>
      </c>
      <c r="F87" s="177">
        <v>350</v>
      </c>
      <c r="G87" s="178"/>
      <c r="H87" s="179"/>
      <c r="I87" s="177">
        <v>360</v>
      </c>
      <c r="J87" s="178"/>
      <c r="K87" s="179"/>
    </row>
    <row r="88" spans="1:11" ht="18.75" customHeight="1" x14ac:dyDescent="0.25">
      <c r="A88" s="162" t="s">
        <v>311</v>
      </c>
      <c r="B88" s="170"/>
      <c r="C88" s="170"/>
      <c r="D88" s="170"/>
      <c r="E88" s="170"/>
      <c r="F88" s="170"/>
      <c r="G88" s="170"/>
      <c r="H88" s="170"/>
      <c r="I88" s="170"/>
      <c r="J88" s="170"/>
      <c r="K88" s="171"/>
    </row>
    <row r="89" spans="1:11" ht="4.5" customHeight="1" x14ac:dyDescent="0.25">
      <c r="A89" s="129"/>
      <c r="B89" s="133"/>
      <c r="C89" s="133"/>
      <c r="D89" s="133"/>
      <c r="E89" s="133"/>
      <c r="F89" s="133"/>
      <c r="G89" s="133"/>
      <c r="H89" s="133"/>
      <c r="I89" s="133"/>
      <c r="J89" s="133"/>
      <c r="K89" s="134"/>
    </row>
    <row r="90" spans="1:11" ht="78.75" customHeight="1" x14ac:dyDescent="0.25">
      <c r="A90" s="174" t="s">
        <v>279</v>
      </c>
      <c r="B90" s="175"/>
      <c r="C90" s="175"/>
      <c r="D90" s="175"/>
      <c r="E90" s="175"/>
      <c r="F90" s="175"/>
      <c r="G90" s="175"/>
      <c r="H90" s="175"/>
      <c r="I90" s="175"/>
      <c r="J90" s="175"/>
      <c r="K90" s="176"/>
    </row>
    <row r="91" spans="1:11" x14ac:dyDescent="0.25">
      <c r="A91" s="160" t="s">
        <v>271</v>
      </c>
      <c r="B91" s="168"/>
      <c r="C91" s="169"/>
      <c r="D91" s="124" t="s">
        <v>11</v>
      </c>
      <c r="E91" s="124" t="s">
        <v>15</v>
      </c>
      <c r="F91" s="160" t="s">
        <v>16</v>
      </c>
      <c r="G91" s="168"/>
      <c r="H91" s="169"/>
      <c r="I91" s="160" t="s">
        <v>17</v>
      </c>
      <c r="J91" s="168"/>
      <c r="K91" s="169"/>
    </row>
    <row r="92" spans="1:11" ht="48.75" customHeight="1" x14ac:dyDescent="0.25">
      <c r="A92" s="160" t="s">
        <v>125</v>
      </c>
      <c r="B92" s="168"/>
      <c r="C92" s="169"/>
      <c r="D92" s="124" t="s">
        <v>18</v>
      </c>
      <c r="E92" s="124" t="s">
        <v>40</v>
      </c>
      <c r="F92" s="160" t="s">
        <v>40</v>
      </c>
      <c r="G92" s="168"/>
      <c r="H92" s="169"/>
      <c r="I92" s="160" t="s">
        <v>40</v>
      </c>
      <c r="J92" s="168"/>
      <c r="K92" s="169"/>
    </row>
    <row r="93" spans="1:11" ht="17.100000000000001" customHeight="1" x14ac:dyDescent="0.25">
      <c r="A93" s="162" t="s">
        <v>281</v>
      </c>
      <c r="B93" s="170"/>
      <c r="C93" s="170"/>
      <c r="D93" s="170"/>
      <c r="E93" s="170"/>
      <c r="F93" s="170"/>
      <c r="G93" s="170"/>
      <c r="H93" s="170"/>
      <c r="I93" s="170"/>
      <c r="J93" s="170"/>
      <c r="K93" s="171"/>
    </row>
    <row r="94" spans="1:11" ht="82.5" customHeight="1" x14ac:dyDescent="0.25">
      <c r="A94" s="174" t="s">
        <v>280</v>
      </c>
      <c r="B94" s="175"/>
      <c r="C94" s="175"/>
      <c r="D94" s="175"/>
      <c r="E94" s="175"/>
      <c r="F94" s="175"/>
      <c r="G94" s="175"/>
      <c r="H94" s="175"/>
      <c r="I94" s="175"/>
      <c r="J94" s="175"/>
      <c r="K94" s="176"/>
    </row>
    <row r="95" spans="1:11" ht="6.75" customHeight="1" x14ac:dyDescent="0.25">
      <c r="A95" s="130"/>
      <c r="B95" s="135"/>
      <c r="C95" s="135"/>
      <c r="D95" s="135"/>
      <c r="E95" s="135"/>
      <c r="F95" s="135"/>
      <c r="G95" s="135"/>
      <c r="H95" s="135"/>
      <c r="I95" s="135"/>
      <c r="J95" s="135"/>
      <c r="K95" s="136"/>
    </row>
    <row r="96" spans="1:11" x14ac:dyDescent="0.25">
      <c r="A96" s="160" t="s">
        <v>271</v>
      </c>
      <c r="B96" s="168"/>
      <c r="C96" s="169"/>
      <c r="D96" s="124" t="s">
        <v>11</v>
      </c>
      <c r="E96" s="124" t="s">
        <v>15</v>
      </c>
      <c r="F96" s="160" t="s">
        <v>16</v>
      </c>
      <c r="G96" s="168"/>
      <c r="H96" s="169"/>
      <c r="I96" s="160" t="s">
        <v>17</v>
      </c>
      <c r="J96" s="168"/>
      <c r="K96" s="169"/>
    </row>
    <row r="97" spans="1:11" ht="33.75" customHeight="1" x14ac:dyDescent="0.25">
      <c r="A97" s="160" t="s">
        <v>128</v>
      </c>
      <c r="B97" s="168"/>
      <c r="C97" s="169"/>
      <c r="D97" s="124" t="s">
        <v>18</v>
      </c>
      <c r="E97" s="124" t="s">
        <v>40</v>
      </c>
      <c r="F97" s="160" t="s">
        <v>40</v>
      </c>
      <c r="G97" s="168"/>
      <c r="H97" s="169"/>
      <c r="I97" s="160" t="s">
        <v>40</v>
      </c>
      <c r="J97" s="168"/>
      <c r="K97" s="169"/>
    </row>
    <row r="98" spans="1:11" ht="0" hidden="1" customHeight="1" x14ac:dyDescent="0.25">
      <c r="A98" s="129"/>
      <c r="B98" s="133"/>
      <c r="C98" s="133"/>
      <c r="D98" s="133"/>
      <c r="E98" s="133"/>
      <c r="F98" s="133"/>
      <c r="G98" s="133"/>
      <c r="H98" s="133"/>
      <c r="I98" s="133"/>
      <c r="J98" s="133"/>
      <c r="K98" s="134"/>
    </row>
    <row r="99" spans="1:11" ht="39.75" customHeight="1" x14ac:dyDescent="0.25">
      <c r="A99" s="162" t="s">
        <v>312</v>
      </c>
      <c r="B99" s="170"/>
      <c r="C99" s="170"/>
      <c r="D99" s="170"/>
      <c r="E99" s="170"/>
      <c r="F99" s="170"/>
      <c r="G99" s="170"/>
      <c r="H99" s="170"/>
      <c r="I99" s="170"/>
      <c r="J99" s="170"/>
      <c r="K99" s="171"/>
    </row>
    <row r="100" spans="1:11" ht="195.75" customHeight="1" x14ac:dyDescent="0.25">
      <c r="A100" s="162" t="s">
        <v>313</v>
      </c>
      <c r="B100" s="170"/>
      <c r="C100" s="170"/>
      <c r="D100" s="170"/>
      <c r="E100" s="170"/>
      <c r="F100" s="170"/>
      <c r="G100" s="170"/>
      <c r="H100" s="170"/>
      <c r="I100" s="170"/>
      <c r="J100" s="170"/>
      <c r="K100" s="171"/>
    </row>
    <row r="101" spans="1:11" x14ac:dyDescent="0.25">
      <c r="A101" s="160" t="s">
        <v>271</v>
      </c>
      <c r="B101" s="168"/>
      <c r="C101" s="169"/>
      <c r="D101" s="124" t="s">
        <v>11</v>
      </c>
      <c r="E101" s="124" t="s">
        <v>15</v>
      </c>
      <c r="F101" s="160" t="s">
        <v>16</v>
      </c>
      <c r="G101" s="168"/>
      <c r="H101" s="169"/>
      <c r="I101" s="160" t="s">
        <v>17</v>
      </c>
      <c r="J101" s="168"/>
      <c r="K101" s="169"/>
    </row>
    <row r="102" spans="1:11" ht="51.75" customHeight="1" x14ac:dyDescent="0.25">
      <c r="A102" s="160" t="s">
        <v>131</v>
      </c>
      <c r="B102" s="168"/>
      <c r="C102" s="169"/>
      <c r="D102" s="124" t="s">
        <v>18</v>
      </c>
      <c r="E102" s="124" t="s">
        <v>19</v>
      </c>
      <c r="F102" s="160" t="s">
        <v>19</v>
      </c>
      <c r="G102" s="168"/>
      <c r="H102" s="169"/>
      <c r="I102" s="160" t="s">
        <v>19</v>
      </c>
      <c r="J102" s="168"/>
      <c r="K102" s="169"/>
    </row>
    <row r="103" spans="1:11" ht="21.95" customHeight="1" x14ac:dyDescent="0.25">
      <c r="A103" s="162" t="s">
        <v>295</v>
      </c>
      <c r="B103" s="170"/>
      <c r="C103" s="170"/>
      <c r="D103" s="170"/>
      <c r="E103" s="170"/>
      <c r="F103" s="170"/>
      <c r="G103" s="170"/>
      <c r="H103" s="170"/>
      <c r="I103" s="170"/>
      <c r="J103" s="170"/>
      <c r="K103" s="171"/>
    </row>
    <row r="104" spans="1:11" ht="17.100000000000001" customHeight="1" x14ac:dyDescent="0.25">
      <c r="A104" s="162" t="s">
        <v>314</v>
      </c>
      <c r="B104" s="170"/>
      <c r="C104" s="170"/>
      <c r="D104" s="170"/>
      <c r="E104" s="170"/>
      <c r="F104" s="170"/>
      <c r="G104" s="170"/>
      <c r="H104" s="170"/>
      <c r="I104" s="170"/>
      <c r="J104" s="170"/>
      <c r="K104" s="171"/>
    </row>
    <row r="105" spans="1:11" ht="93.75" customHeight="1" x14ac:dyDescent="0.25">
      <c r="A105" s="162" t="s">
        <v>315</v>
      </c>
      <c r="B105" s="170"/>
      <c r="C105" s="170"/>
      <c r="D105" s="170"/>
      <c r="E105" s="170"/>
      <c r="F105" s="170"/>
      <c r="G105" s="170"/>
      <c r="H105" s="170"/>
      <c r="I105" s="170"/>
      <c r="J105" s="170"/>
      <c r="K105" s="171"/>
    </row>
    <row r="106" spans="1:11" ht="4.5" customHeight="1" x14ac:dyDescent="0.25">
      <c r="A106" s="129"/>
      <c r="B106" s="133"/>
      <c r="C106" s="133"/>
      <c r="D106" s="133"/>
      <c r="E106" s="133"/>
      <c r="F106" s="133"/>
      <c r="G106" s="133"/>
      <c r="H106" s="133"/>
      <c r="I106" s="133"/>
      <c r="J106" s="133"/>
      <c r="K106" s="134"/>
    </row>
    <row r="107" spans="1:11" x14ac:dyDescent="0.25">
      <c r="A107" s="160" t="s">
        <v>271</v>
      </c>
      <c r="B107" s="168"/>
      <c r="C107" s="169"/>
      <c r="D107" s="124" t="s">
        <v>11</v>
      </c>
      <c r="E107" s="124" t="s">
        <v>15</v>
      </c>
      <c r="F107" s="160" t="s">
        <v>16</v>
      </c>
      <c r="G107" s="168"/>
      <c r="H107" s="169"/>
      <c r="I107" s="160" t="s">
        <v>17</v>
      </c>
      <c r="J107" s="168"/>
      <c r="K107" s="169"/>
    </row>
    <row r="108" spans="1:11" ht="21.75" customHeight="1" x14ac:dyDescent="0.25">
      <c r="A108" s="160" t="s">
        <v>134</v>
      </c>
      <c r="B108" s="168"/>
      <c r="C108" s="169"/>
      <c r="D108" s="124" t="s">
        <v>18</v>
      </c>
      <c r="E108" s="124" t="s">
        <v>19</v>
      </c>
      <c r="F108" s="160" t="s">
        <v>19</v>
      </c>
      <c r="G108" s="168"/>
      <c r="H108" s="169"/>
      <c r="I108" s="160" t="s">
        <v>19</v>
      </c>
      <c r="J108" s="168"/>
      <c r="K108" s="169"/>
    </row>
    <row r="109" spans="1:11" ht="17.100000000000001" customHeight="1" x14ac:dyDescent="0.25">
      <c r="A109" s="162" t="s">
        <v>316</v>
      </c>
      <c r="B109" s="170"/>
      <c r="C109" s="170"/>
      <c r="D109" s="170"/>
      <c r="E109" s="170"/>
      <c r="F109" s="170"/>
      <c r="G109" s="170"/>
      <c r="H109" s="170"/>
      <c r="I109" s="170"/>
      <c r="J109" s="170"/>
      <c r="K109" s="171"/>
    </row>
    <row r="110" spans="1:11" ht="206.25" customHeight="1" x14ac:dyDescent="0.25">
      <c r="A110" s="162" t="s">
        <v>317</v>
      </c>
      <c r="B110" s="170"/>
      <c r="C110" s="170"/>
      <c r="D110" s="170"/>
      <c r="E110" s="170"/>
      <c r="F110" s="170"/>
      <c r="G110" s="170"/>
      <c r="H110" s="170"/>
      <c r="I110" s="170"/>
      <c r="J110" s="170"/>
      <c r="K110" s="171"/>
    </row>
    <row r="111" spans="1:11" ht="11.25" customHeight="1" x14ac:dyDescent="0.25">
      <c r="A111" s="129"/>
      <c r="B111" s="133"/>
      <c r="C111" s="133"/>
      <c r="D111" s="133"/>
      <c r="E111" s="133"/>
      <c r="F111" s="133"/>
      <c r="G111" s="133"/>
      <c r="H111" s="133"/>
      <c r="I111" s="133"/>
      <c r="J111" s="133"/>
      <c r="K111" s="134"/>
    </row>
    <row r="112" spans="1:11" x14ac:dyDescent="0.25">
      <c r="A112" s="160" t="s">
        <v>271</v>
      </c>
      <c r="B112" s="168"/>
      <c r="C112" s="169"/>
      <c r="D112" s="124" t="s">
        <v>11</v>
      </c>
      <c r="E112" s="124" t="s">
        <v>15</v>
      </c>
      <c r="F112" s="160" t="s">
        <v>16</v>
      </c>
      <c r="G112" s="168"/>
      <c r="H112" s="169"/>
      <c r="I112" s="160" t="s">
        <v>17</v>
      </c>
      <c r="J112" s="168"/>
      <c r="K112" s="169"/>
    </row>
    <row r="113" spans="1:11" ht="37.5" customHeight="1" x14ac:dyDescent="0.25">
      <c r="A113" s="160" t="s">
        <v>137</v>
      </c>
      <c r="B113" s="168"/>
      <c r="C113" s="169"/>
      <c r="D113" s="124" t="s">
        <v>18</v>
      </c>
      <c r="E113" s="124" t="s">
        <v>19</v>
      </c>
      <c r="F113" s="160" t="s">
        <v>19</v>
      </c>
      <c r="G113" s="168"/>
      <c r="H113" s="169"/>
      <c r="I113" s="160" t="s">
        <v>19</v>
      </c>
      <c r="J113" s="168"/>
      <c r="K113" s="169"/>
    </row>
    <row r="114" spans="1:11" ht="17.100000000000001" customHeight="1" x14ac:dyDescent="0.25">
      <c r="A114" s="162" t="s">
        <v>318</v>
      </c>
      <c r="B114" s="170"/>
      <c r="C114" s="170"/>
      <c r="D114" s="170"/>
      <c r="E114" s="170"/>
      <c r="F114" s="170"/>
      <c r="G114" s="170"/>
      <c r="H114" s="170"/>
      <c r="I114" s="170"/>
      <c r="J114" s="170"/>
      <c r="K114" s="171"/>
    </row>
    <row r="115" spans="1:11" ht="61.5" customHeight="1" x14ac:dyDescent="0.25">
      <c r="A115" s="162" t="s">
        <v>319</v>
      </c>
      <c r="B115" s="170"/>
      <c r="C115" s="170"/>
      <c r="D115" s="170"/>
      <c r="E115" s="170"/>
      <c r="F115" s="170"/>
      <c r="G115" s="170"/>
      <c r="H115" s="170"/>
      <c r="I115" s="170"/>
      <c r="J115" s="170"/>
      <c r="K115" s="171"/>
    </row>
    <row r="116" spans="1:11" ht="0" hidden="1" customHeight="1" x14ac:dyDescent="0.25">
      <c r="A116" s="129"/>
      <c r="B116" s="133"/>
      <c r="C116" s="133"/>
      <c r="D116" s="133"/>
      <c r="E116" s="133"/>
      <c r="F116" s="133"/>
      <c r="G116" s="133"/>
      <c r="H116" s="133"/>
      <c r="I116" s="133"/>
      <c r="J116" s="133"/>
      <c r="K116" s="134"/>
    </row>
    <row r="117" spans="1:11" x14ac:dyDescent="0.25">
      <c r="A117" s="160" t="s">
        <v>271</v>
      </c>
      <c r="B117" s="168"/>
      <c r="C117" s="169"/>
      <c r="D117" s="124" t="s">
        <v>11</v>
      </c>
      <c r="E117" s="124" t="s">
        <v>15</v>
      </c>
      <c r="F117" s="160" t="s">
        <v>16</v>
      </c>
      <c r="G117" s="168"/>
      <c r="H117" s="169"/>
      <c r="I117" s="160" t="s">
        <v>17</v>
      </c>
      <c r="J117" s="168"/>
      <c r="K117" s="169"/>
    </row>
    <row r="118" spans="1:11" ht="40.5" customHeight="1" x14ac:dyDescent="0.25">
      <c r="A118" s="160" t="s">
        <v>140</v>
      </c>
      <c r="B118" s="168"/>
      <c r="C118" s="169"/>
      <c r="D118" s="124" t="s">
        <v>24</v>
      </c>
      <c r="E118" s="124" t="s">
        <v>48</v>
      </c>
      <c r="F118" s="160" t="s">
        <v>48</v>
      </c>
      <c r="G118" s="168"/>
      <c r="H118" s="169"/>
      <c r="I118" s="160" t="s">
        <v>48</v>
      </c>
      <c r="J118" s="168"/>
      <c r="K118" s="169"/>
    </row>
    <row r="119" spans="1:11" ht="17.100000000000001" customHeight="1" x14ac:dyDescent="0.25">
      <c r="A119" s="162" t="s">
        <v>320</v>
      </c>
      <c r="B119" s="170"/>
      <c r="C119" s="170"/>
      <c r="D119" s="170"/>
      <c r="E119" s="170"/>
      <c r="F119" s="170"/>
      <c r="G119" s="170"/>
      <c r="H119" s="170"/>
      <c r="I119" s="170"/>
      <c r="J119" s="170"/>
      <c r="K119" s="171"/>
    </row>
    <row r="120" spans="1:11" ht="81" customHeight="1" x14ac:dyDescent="0.25">
      <c r="A120" s="162" t="s">
        <v>321</v>
      </c>
      <c r="B120" s="170"/>
      <c r="C120" s="170"/>
      <c r="D120" s="170"/>
      <c r="E120" s="170"/>
      <c r="F120" s="170"/>
      <c r="G120" s="170"/>
      <c r="H120" s="170"/>
      <c r="I120" s="170"/>
      <c r="J120" s="170"/>
      <c r="K120" s="171"/>
    </row>
    <row r="121" spans="1:11" ht="0" hidden="1" customHeight="1" x14ac:dyDescent="0.25">
      <c r="A121" s="129"/>
      <c r="B121" s="133"/>
      <c r="C121" s="133"/>
      <c r="D121" s="133"/>
      <c r="E121" s="133"/>
      <c r="F121" s="133"/>
      <c r="G121" s="133"/>
      <c r="H121" s="133"/>
      <c r="I121" s="133"/>
      <c r="J121" s="133"/>
      <c r="K121" s="134"/>
    </row>
    <row r="122" spans="1:11" x14ac:dyDescent="0.25">
      <c r="A122" s="160" t="s">
        <v>271</v>
      </c>
      <c r="B122" s="168"/>
      <c r="C122" s="169"/>
      <c r="D122" s="124" t="s">
        <v>11</v>
      </c>
      <c r="E122" s="124" t="s">
        <v>15</v>
      </c>
      <c r="F122" s="160" t="s">
        <v>16</v>
      </c>
      <c r="G122" s="168"/>
      <c r="H122" s="169"/>
      <c r="I122" s="160" t="s">
        <v>17</v>
      </c>
      <c r="J122" s="168"/>
      <c r="K122" s="169"/>
    </row>
    <row r="123" spans="1:11" ht="27.75" customHeight="1" x14ac:dyDescent="0.25">
      <c r="A123" s="160" t="s">
        <v>134</v>
      </c>
      <c r="B123" s="168"/>
      <c r="C123" s="169"/>
      <c r="D123" s="124" t="s">
        <v>18</v>
      </c>
      <c r="E123" s="124" t="s">
        <v>19</v>
      </c>
      <c r="F123" s="160" t="s">
        <v>19</v>
      </c>
      <c r="G123" s="168"/>
      <c r="H123" s="169"/>
      <c r="I123" s="160" t="s">
        <v>19</v>
      </c>
      <c r="J123" s="168"/>
      <c r="K123" s="169"/>
    </row>
    <row r="124" spans="1:11" ht="0" hidden="1" customHeight="1" x14ac:dyDescent="0.25">
      <c r="A124" s="129"/>
      <c r="B124" s="133"/>
      <c r="C124" s="133"/>
      <c r="D124" s="133"/>
      <c r="E124" s="133"/>
      <c r="F124" s="133"/>
      <c r="G124" s="133"/>
      <c r="H124" s="133"/>
      <c r="I124" s="133"/>
      <c r="J124" s="133"/>
      <c r="K124" s="134"/>
    </row>
    <row r="125" spans="1:11" ht="17.100000000000001" customHeight="1" x14ac:dyDescent="0.25">
      <c r="A125" s="162" t="s">
        <v>322</v>
      </c>
      <c r="B125" s="170"/>
      <c r="C125" s="170"/>
      <c r="D125" s="170"/>
      <c r="E125" s="170"/>
      <c r="F125" s="170"/>
      <c r="G125" s="170"/>
      <c r="H125" s="170"/>
      <c r="I125" s="170"/>
      <c r="J125" s="170"/>
      <c r="K125" s="171"/>
    </row>
    <row r="126" spans="1:11" ht="113.25" customHeight="1" x14ac:dyDescent="0.25">
      <c r="A126" s="162" t="s">
        <v>323</v>
      </c>
      <c r="B126" s="170"/>
      <c r="C126" s="170"/>
      <c r="D126" s="170"/>
      <c r="E126" s="170"/>
      <c r="F126" s="170"/>
      <c r="G126" s="170"/>
      <c r="H126" s="170"/>
      <c r="I126" s="170"/>
      <c r="J126" s="170"/>
      <c r="K126" s="171"/>
    </row>
    <row r="127" spans="1:11" ht="13.5" customHeight="1" x14ac:dyDescent="0.25">
      <c r="A127" s="129"/>
      <c r="B127" s="133"/>
      <c r="C127" s="133"/>
      <c r="D127" s="133"/>
      <c r="E127" s="133"/>
      <c r="F127" s="133"/>
      <c r="G127" s="133"/>
      <c r="H127" s="133"/>
      <c r="I127" s="133"/>
      <c r="J127" s="133"/>
      <c r="K127" s="134"/>
    </row>
    <row r="128" spans="1:11" x14ac:dyDescent="0.25">
      <c r="A128" s="160" t="s">
        <v>271</v>
      </c>
      <c r="B128" s="168"/>
      <c r="C128" s="169"/>
      <c r="D128" s="124" t="s">
        <v>11</v>
      </c>
      <c r="E128" s="124" t="s">
        <v>15</v>
      </c>
      <c r="F128" s="160" t="s">
        <v>16</v>
      </c>
      <c r="G128" s="168"/>
      <c r="H128" s="169"/>
      <c r="I128" s="160" t="s">
        <v>17</v>
      </c>
      <c r="J128" s="168"/>
      <c r="K128" s="169"/>
    </row>
    <row r="129" spans="1:11" x14ac:dyDescent="0.25">
      <c r="A129" s="160" t="s">
        <v>134</v>
      </c>
      <c r="B129" s="168"/>
      <c r="C129" s="169"/>
      <c r="D129" s="124" t="s">
        <v>18</v>
      </c>
      <c r="E129" s="124" t="s">
        <v>19</v>
      </c>
      <c r="F129" s="160" t="s">
        <v>19</v>
      </c>
      <c r="G129" s="168"/>
      <c r="H129" s="169"/>
      <c r="I129" s="160" t="s">
        <v>19</v>
      </c>
      <c r="J129" s="168"/>
      <c r="K129" s="169"/>
    </row>
    <row r="130" spans="1:11" ht="41.25" customHeight="1" x14ac:dyDescent="0.25">
      <c r="A130" s="162" t="s">
        <v>324</v>
      </c>
      <c r="B130" s="170"/>
      <c r="C130" s="170"/>
      <c r="D130" s="170"/>
      <c r="E130" s="170"/>
      <c r="F130" s="170"/>
      <c r="G130" s="170"/>
      <c r="H130" s="170"/>
      <c r="I130" s="170"/>
      <c r="J130" s="170"/>
      <c r="K130" s="171"/>
    </row>
    <row r="131" spans="1:11" ht="84.75" customHeight="1" x14ac:dyDescent="0.25">
      <c r="A131" s="162" t="s">
        <v>325</v>
      </c>
      <c r="B131" s="170"/>
      <c r="C131" s="170"/>
      <c r="D131" s="170"/>
      <c r="E131" s="170"/>
      <c r="F131" s="170"/>
      <c r="G131" s="170"/>
      <c r="H131" s="170"/>
      <c r="I131" s="170"/>
      <c r="J131" s="170"/>
      <c r="K131" s="171"/>
    </row>
    <row r="132" spans="1:11" ht="0" hidden="1" customHeight="1" x14ac:dyDescent="0.25">
      <c r="A132" s="129"/>
      <c r="B132" s="133"/>
      <c r="C132" s="133"/>
      <c r="D132" s="133"/>
      <c r="E132" s="133"/>
      <c r="F132" s="133"/>
      <c r="G132" s="133"/>
      <c r="H132" s="133"/>
      <c r="I132" s="133"/>
      <c r="J132" s="133"/>
      <c r="K132" s="134"/>
    </row>
    <row r="133" spans="1:11" x14ac:dyDescent="0.25">
      <c r="A133" s="160" t="s">
        <v>271</v>
      </c>
      <c r="B133" s="168"/>
      <c r="C133" s="169"/>
      <c r="D133" s="124" t="s">
        <v>11</v>
      </c>
      <c r="E133" s="124" t="s">
        <v>15</v>
      </c>
      <c r="F133" s="160" t="s">
        <v>16</v>
      </c>
      <c r="G133" s="168"/>
      <c r="H133" s="169"/>
      <c r="I133" s="160" t="s">
        <v>17</v>
      </c>
      <c r="J133" s="168"/>
      <c r="K133" s="169"/>
    </row>
    <row r="134" spans="1:11" ht="22.5" customHeight="1" x14ac:dyDescent="0.25">
      <c r="A134" s="160" t="s">
        <v>134</v>
      </c>
      <c r="B134" s="168"/>
      <c r="C134" s="169"/>
      <c r="D134" s="124" t="s">
        <v>18</v>
      </c>
      <c r="E134" s="124" t="s">
        <v>19</v>
      </c>
      <c r="F134" s="160" t="s">
        <v>19</v>
      </c>
      <c r="G134" s="168"/>
      <c r="H134" s="169"/>
      <c r="I134" s="160" t="s">
        <v>19</v>
      </c>
      <c r="J134" s="168"/>
      <c r="K134" s="169"/>
    </row>
    <row r="135" spans="1:11" ht="17.100000000000001" customHeight="1" x14ac:dyDescent="0.25">
      <c r="A135" s="162" t="s">
        <v>326</v>
      </c>
      <c r="B135" s="170"/>
      <c r="C135" s="170"/>
      <c r="D135" s="170"/>
      <c r="E135" s="170"/>
      <c r="F135" s="170"/>
      <c r="G135" s="170"/>
      <c r="H135" s="170"/>
      <c r="I135" s="170"/>
      <c r="J135" s="170"/>
      <c r="K135" s="171"/>
    </row>
    <row r="136" spans="1:11" ht="120" customHeight="1" x14ac:dyDescent="0.25">
      <c r="A136" s="162" t="s">
        <v>327</v>
      </c>
      <c r="B136" s="170"/>
      <c r="C136" s="170"/>
      <c r="D136" s="170"/>
      <c r="E136" s="170"/>
      <c r="F136" s="170"/>
      <c r="G136" s="170"/>
      <c r="H136" s="170"/>
      <c r="I136" s="170"/>
      <c r="J136" s="170"/>
      <c r="K136" s="171"/>
    </row>
    <row r="137" spans="1:11" ht="0" hidden="1" customHeight="1" x14ac:dyDescent="0.25">
      <c r="A137" s="129"/>
      <c r="B137" s="133"/>
      <c r="C137" s="133"/>
      <c r="D137" s="133"/>
      <c r="E137" s="133"/>
      <c r="F137" s="133"/>
      <c r="G137" s="133"/>
      <c r="H137" s="133"/>
      <c r="I137" s="133"/>
      <c r="J137" s="133"/>
      <c r="K137" s="134"/>
    </row>
    <row r="138" spans="1:11" x14ac:dyDescent="0.25">
      <c r="A138" s="160" t="s">
        <v>271</v>
      </c>
      <c r="B138" s="168"/>
      <c r="C138" s="169"/>
      <c r="D138" s="124" t="s">
        <v>11</v>
      </c>
      <c r="E138" s="124" t="s">
        <v>15</v>
      </c>
      <c r="F138" s="160" t="s">
        <v>16</v>
      </c>
      <c r="G138" s="168"/>
      <c r="H138" s="169"/>
      <c r="I138" s="160" t="s">
        <v>17</v>
      </c>
      <c r="J138" s="168"/>
      <c r="K138" s="169"/>
    </row>
    <row r="139" spans="1:11" ht="18.75" customHeight="1" x14ac:dyDescent="0.25">
      <c r="A139" s="160" t="s">
        <v>134</v>
      </c>
      <c r="B139" s="168"/>
      <c r="C139" s="169"/>
      <c r="D139" s="124" t="s">
        <v>18</v>
      </c>
      <c r="E139" s="124" t="s">
        <v>19</v>
      </c>
      <c r="F139" s="160" t="s">
        <v>19</v>
      </c>
      <c r="G139" s="168"/>
      <c r="H139" s="169"/>
      <c r="I139" s="160" t="s">
        <v>19</v>
      </c>
      <c r="J139" s="168"/>
      <c r="K139" s="169"/>
    </row>
    <row r="140" spans="1:11" ht="38.25" customHeight="1" x14ac:dyDescent="0.25">
      <c r="A140" s="162" t="s">
        <v>328</v>
      </c>
      <c r="B140" s="170"/>
      <c r="C140" s="170"/>
      <c r="D140" s="170"/>
      <c r="E140" s="170"/>
      <c r="F140" s="170"/>
      <c r="G140" s="170"/>
      <c r="H140" s="170"/>
      <c r="I140" s="170"/>
      <c r="J140" s="170"/>
      <c r="K140" s="171"/>
    </row>
    <row r="141" spans="1:11" ht="69" customHeight="1" x14ac:dyDescent="0.25">
      <c r="A141" s="162" t="s">
        <v>329</v>
      </c>
      <c r="B141" s="170"/>
      <c r="C141" s="170"/>
      <c r="D141" s="170"/>
      <c r="E141" s="170"/>
      <c r="F141" s="170"/>
      <c r="G141" s="170"/>
      <c r="H141" s="170"/>
      <c r="I141" s="170"/>
      <c r="J141" s="170"/>
      <c r="K141" s="171"/>
    </row>
    <row r="142" spans="1:11" ht="0" hidden="1" customHeight="1" x14ac:dyDescent="0.25">
      <c r="A142" s="129"/>
      <c r="B142" s="133"/>
      <c r="C142" s="133"/>
      <c r="D142" s="133"/>
      <c r="E142" s="133"/>
      <c r="F142" s="133"/>
      <c r="G142" s="133"/>
      <c r="H142" s="133"/>
      <c r="I142" s="133"/>
      <c r="J142" s="133"/>
      <c r="K142" s="134"/>
    </row>
    <row r="143" spans="1:11" x14ac:dyDescent="0.25">
      <c r="A143" s="160" t="s">
        <v>271</v>
      </c>
      <c r="B143" s="168"/>
      <c r="C143" s="169"/>
      <c r="D143" s="124" t="s">
        <v>11</v>
      </c>
      <c r="E143" s="124" t="s">
        <v>15</v>
      </c>
      <c r="F143" s="160" t="s">
        <v>16</v>
      </c>
      <c r="G143" s="168"/>
      <c r="H143" s="169"/>
      <c r="I143" s="160" t="s">
        <v>17</v>
      </c>
      <c r="J143" s="168"/>
      <c r="K143" s="169"/>
    </row>
    <row r="144" spans="1:11" ht="34.5" customHeight="1" x14ac:dyDescent="0.25">
      <c r="A144" s="160" t="s">
        <v>151</v>
      </c>
      <c r="B144" s="168"/>
      <c r="C144" s="169"/>
      <c r="D144" s="124" t="s">
        <v>24</v>
      </c>
      <c r="E144" s="124" t="s">
        <v>34</v>
      </c>
      <c r="F144" s="160" t="s">
        <v>34</v>
      </c>
      <c r="G144" s="168"/>
      <c r="H144" s="169"/>
      <c r="I144" s="160" t="s">
        <v>34</v>
      </c>
      <c r="J144" s="168"/>
      <c r="K144" s="169"/>
    </row>
    <row r="145" spans="1:11" ht="17.100000000000001" customHeight="1" x14ac:dyDescent="0.25">
      <c r="A145" s="162" t="s">
        <v>330</v>
      </c>
      <c r="B145" s="170"/>
      <c r="C145" s="170"/>
      <c r="D145" s="170"/>
      <c r="E145" s="170"/>
      <c r="F145" s="170"/>
      <c r="G145" s="170"/>
      <c r="H145" s="170"/>
      <c r="I145" s="170"/>
      <c r="J145" s="170"/>
      <c r="K145" s="171"/>
    </row>
    <row r="146" spans="1:11" ht="9" customHeight="1" x14ac:dyDescent="0.25">
      <c r="A146" s="162" t="s">
        <v>331</v>
      </c>
      <c r="B146" s="170"/>
      <c r="C146" s="170"/>
      <c r="D146" s="170"/>
      <c r="E146" s="170"/>
      <c r="F146" s="170"/>
      <c r="G146" s="170"/>
      <c r="H146" s="170"/>
      <c r="I146" s="170"/>
      <c r="J146" s="170"/>
      <c r="K146" s="171"/>
    </row>
    <row r="147" spans="1:11" x14ac:dyDescent="0.25">
      <c r="A147" s="160" t="s">
        <v>271</v>
      </c>
      <c r="B147" s="168"/>
      <c r="C147" s="169"/>
      <c r="D147" s="124" t="s">
        <v>11</v>
      </c>
      <c r="E147" s="124" t="s">
        <v>15</v>
      </c>
      <c r="F147" s="160" t="s">
        <v>16</v>
      </c>
      <c r="G147" s="168"/>
      <c r="H147" s="169"/>
      <c r="I147" s="160" t="s">
        <v>17</v>
      </c>
      <c r="J147" s="168"/>
      <c r="K147" s="169"/>
    </row>
    <row r="148" spans="1:11" x14ac:dyDescent="0.25">
      <c r="A148" s="160" t="s">
        <v>134</v>
      </c>
      <c r="B148" s="168"/>
      <c r="C148" s="169"/>
      <c r="D148" s="124" t="s">
        <v>18</v>
      </c>
      <c r="E148" s="124" t="s">
        <v>19</v>
      </c>
      <c r="F148" s="160" t="s">
        <v>19</v>
      </c>
      <c r="G148" s="168"/>
      <c r="H148" s="169"/>
      <c r="I148" s="160" t="s">
        <v>19</v>
      </c>
      <c r="J148" s="168"/>
      <c r="K148" s="169"/>
    </row>
    <row r="149" spans="1:11" ht="17.100000000000001" customHeight="1" x14ac:dyDescent="0.25">
      <c r="A149" s="162" t="s">
        <v>332</v>
      </c>
      <c r="B149" s="170"/>
      <c r="C149" s="170"/>
      <c r="D149" s="170"/>
      <c r="E149" s="170"/>
      <c r="F149" s="170"/>
      <c r="G149" s="170"/>
      <c r="H149" s="170"/>
      <c r="I149" s="170"/>
      <c r="J149" s="170"/>
      <c r="K149" s="171"/>
    </row>
    <row r="150" spans="1:11" ht="66" customHeight="1" x14ac:dyDescent="0.25">
      <c r="A150" s="162" t="s">
        <v>333</v>
      </c>
      <c r="B150" s="170"/>
      <c r="C150" s="170"/>
      <c r="D150" s="170"/>
      <c r="E150" s="170"/>
      <c r="F150" s="170"/>
      <c r="G150" s="170"/>
      <c r="H150" s="170"/>
      <c r="I150" s="170"/>
      <c r="J150" s="170"/>
      <c r="K150" s="171"/>
    </row>
    <row r="151" spans="1:11" ht="8.25" customHeight="1" x14ac:dyDescent="0.25">
      <c r="A151" s="129"/>
      <c r="B151" s="133"/>
      <c r="C151" s="133"/>
      <c r="D151" s="133"/>
      <c r="E151" s="133"/>
      <c r="F151" s="133"/>
      <c r="G151" s="133"/>
      <c r="H151" s="133"/>
      <c r="I151" s="133"/>
      <c r="J151" s="133"/>
      <c r="K151" s="134"/>
    </row>
    <row r="152" spans="1:11" x14ac:dyDescent="0.25">
      <c r="A152" s="160" t="s">
        <v>271</v>
      </c>
      <c r="B152" s="168"/>
      <c r="C152" s="169"/>
      <c r="D152" s="124" t="s">
        <v>11</v>
      </c>
      <c r="E152" s="124" t="s">
        <v>15</v>
      </c>
      <c r="F152" s="160" t="s">
        <v>16</v>
      </c>
      <c r="G152" s="168"/>
      <c r="H152" s="169"/>
      <c r="I152" s="160" t="s">
        <v>17</v>
      </c>
      <c r="J152" s="168"/>
      <c r="K152" s="169"/>
    </row>
    <row r="153" spans="1:11" ht="55.5" customHeight="1" x14ac:dyDescent="0.25">
      <c r="A153" s="160" t="s">
        <v>156</v>
      </c>
      <c r="B153" s="168"/>
      <c r="C153" s="169"/>
      <c r="D153" s="124" t="s">
        <v>24</v>
      </c>
      <c r="E153" s="124" t="s">
        <v>37</v>
      </c>
      <c r="F153" s="160" t="s">
        <v>37</v>
      </c>
      <c r="G153" s="168"/>
      <c r="H153" s="169"/>
      <c r="I153" s="160" t="s">
        <v>37</v>
      </c>
      <c r="J153" s="168"/>
      <c r="K153" s="169"/>
    </row>
    <row r="154" spans="1:11" ht="0" hidden="1" customHeight="1" x14ac:dyDescent="0.25">
      <c r="A154" s="129"/>
      <c r="B154" s="133"/>
      <c r="C154" s="133"/>
      <c r="D154" s="133"/>
      <c r="E154" s="133"/>
      <c r="F154" s="133"/>
      <c r="G154" s="133"/>
      <c r="H154" s="133"/>
      <c r="I154" s="133"/>
      <c r="J154" s="133"/>
      <c r="K154" s="134"/>
    </row>
    <row r="155" spans="1:11" ht="17.100000000000001" customHeight="1" x14ac:dyDescent="0.25">
      <c r="A155" s="162" t="s">
        <v>334</v>
      </c>
      <c r="B155" s="170"/>
      <c r="C155" s="170"/>
      <c r="D155" s="170"/>
      <c r="E155" s="170"/>
      <c r="F155" s="170"/>
      <c r="G155" s="170"/>
      <c r="H155" s="170"/>
      <c r="I155" s="170"/>
      <c r="J155" s="170"/>
      <c r="K155" s="171"/>
    </row>
    <row r="156" spans="1:11" ht="59.25" customHeight="1" x14ac:dyDescent="0.25">
      <c r="A156" s="162" t="s">
        <v>335</v>
      </c>
      <c r="B156" s="170"/>
      <c r="C156" s="170"/>
      <c r="D156" s="170"/>
      <c r="E156" s="170"/>
      <c r="F156" s="170"/>
      <c r="G156" s="170"/>
      <c r="H156" s="170"/>
      <c r="I156" s="170"/>
      <c r="J156" s="170"/>
      <c r="K156" s="171"/>
    </row>
    <row r="157" spans="1:11" ht="0" hidden="1" customHeight="1" x14ac:dyDescent="0.25">
      <c r="A157" s="129"/>
      <c r="B157" s="133"/>
      <c r="C157" s="133"/>
      <c r="D157" s="133"/>
      <c r="E157" s="133"/>
      <c r="F157" s="133"/>
      <c r="G157" s="133"/>
      <c r="H157" s="133"/>
      <c r="I157" s="133"/>
      <c r="J157" s="133"/>
      <c r="K157" s="134"/>
    </row>
    <row r="158" spans="1:11" x14ac:dyDescent="0.25">
      <c r="A158" s="160" t="s">
        <v>271</v>
      </c>
      <c r="B158" s="168"/>
      <c r="C158" s="169"/>
      <c r="D158" s="124" t="s">
        <v>11</v>
      </c>
      <c r="E158" s="124" t="s">
        <v>15</v>
      </c>
      <c r="F158" s="160" t="s">
        <v>16</v>
      </c>
      <c r="G158" s="168"/>
      <c r="H158" s="169"/>
      <c r="I158" s="160" t="s">
        <v>17</v>
      </c>
      <c r="J158" s="168"/>
      <c r="K158" s="169"/>
    </row>
    <row r="159" spans="1:11" x14ac:dyDescent="0.25">
      <c r="A159" s="160" t="s">
        <v>134</v>
      </c>
      <c r="B159" s="168"/>
      <c r="C159" s="169"/>
      <c r="D159" s="124" t="s">
        <v>18</v>
      </c>
      <c r="E159" s="124" t="s">
        <v>19</v>
      </c>
      <c r="F159" s="160" t="s">
        <v>19</v>
      </c>
      <c r="G159" s="168"/>
      <c r="H159" s="169"/>
      <c r="I159" s="160" t="s">
        <v>19</v>
      </c>
      <c r="J159" s="168"/>
      <c r="K159" s="169"/>
    </row>
    <row r="160" spans="1:11" ht="17.100000000000001" customHeight="1" x14ac:dyDescent="0.25">
      <c r="A160" s="162" t="s">
        <v>336</v>
      </c>
      <c r="B160" s="170"/>
      <c r="C160" s="170"/>
      <c r="D160" s="170"/>
      <c r="E160" s="170"/>
      <c r="F160" s="170"/>
      <c r="G160" s="170"/>
      <c r="H160" s="170"/>
      <c r="I160" s="170"/>
      <c r="J160" s="170"/>
      <c r="K160" s="171"/>
    </row>
    <row r="161" spans="1:11" ht="69.75" customHeight="1" x14ac:dyDescent="0.25">
      <c r="A161" s="162" t="s">
        <v>337</v>
      </c>
      <c r="B161" s="170"/>
      <c r="C161" s="170"/>
      <c r="D161" s="170"/>
      <c r="E161" s="170"/>
      <c r="F161" s="170"/>
      <c r="G161" s="170"/>
      <c r="H161" s="170"/>
      <c r="I161" s="170"/>
      <c r="J161" s="170"/>
      <c r="K161" s="171"/>
    </row>
    <row r="162" spans="1:11" ht="0" hidden="1" customHeight="1" x14ac:dyDescent="0.25">
      <c r="A162" s="129"/>
      <c r="B162" s="133"/>
      <c r="C162" s="133"/>
      <c r="D162" s="133"/>
      <c r="E162" s="133"/>
      <c r="F162" s="133"/>
      <c r="G162" s="133"/>
      <c r="H162" s="133"/>
      <c r="I162" s="133"/>
      <c r="J162" s="133"/>
      <c r="K162" s="134"/>
    </row>
    <row r="163" spans="1:11" x14ac:dyDescent="0.25">
      <c r="A163" s="160" t="s">
        <v>271</v>
      </c>
      <c r="B163" s="168"/>
      <c r="C163" s="169"/>
      <c r="D163" s="124" t="s">
        <v>11</v>
      </c>
      <c r="E163" s="124" t="s">
        <v>15</v>
      </c>
      <c r="F163" s="160" t="s">
        <v>16</v>
      </c>
      <c r="G163" s="168"/>
      <c r="H163" s="169"/>
      <c r="I163" s="160" t="s">
        <v>17</v>
      </c>
      <c r="J163" s="168"/>
      <c r="K163" s="169"/>
    </row>
    <row r="164" spans="1:11" x14ac:dyDescent="0.25">
      <c r="A164" s="160" t="s">
        <v>134</v>
      </c>
      <c r="B164" s="168"/>
      <c r="C164" s="169"/>
      <c r="D164" s="124" t="s">
        <v>18</v>
      </c>
      <c r="E164" s="124" t="s">
        <v>19</v>
      </c>
      <c r="F164" s="160" t="s">
        <v>19</v>
      </c>
      <c r="G164" s="168"/>
      <c r="H164" s="169"/>
      <c r="I164" s="160" t="s">
        <v>19</v>
      </c>
      <c r="J164" s="168"/>
      <c r="K164" s="169"/>
    </row>
    <row r="165" spans="1:11" ht="17.100000000000001" customHeight="1" x14ac:dyDescent="0.25">
      <c r="A165" s="162" t="s">
        <v>338</v>
      </c>
      <c r="B165" s="170"/>
      <c r="C165" s="170"/>
      <c r="D165" s="170"/>
      <c r="E165" s="170"/>
      <c r="F165" s="170"/>
      <c r="G165" s="170"/>
      <c r="H165" s="170"/>
      <c r="I165" s="170"/>
      <c r="J165" s="170"/>
      <c r="K165" s="171"/>
    </row>
    <row r="166" spans="1:11" ht="57" customHeight="1" x14ac:dyDescent="0.25">
      <c r="A166" s="162" t="s">
        <v>339</v>
      </c>
      <c r="B166" s="170"/>
      <c r="C166" s="170"/>
      <c r="D166" s="170"/>
      <c r="E166" s="170"/>
      <c r="F166" s="170"/>
      <c r="G166" s="170"/>
      <c r="H166" s="170"/>
      <c r="I166" s="170"/>
      <c r="J166" s="170"/>
      <c r="K166" s="171"/>
    </row>
    <row r="167" spans="1:11" ht="0" hidden="1" customHeight="1" x14ac:dyDescent="0.25">
      <c r="A167" s="129"/>
      <c r="B167" s="133"/>
      <c r="C167" s="133"/>
      <c r="D167" s="133"/>
      <c r="E167" s="133"/>
      <c r="F167" s="133"/>
      <c r="G167" s="133"/>
      <c r="H167" s="133"/>
      <c r="I167" s="133"/>
      <c r="J167" s="133"/>
      <c r="K167" s="134"/>
    </row>
    <row r="168" spans="1:11" x14ac:dyDescent="0.25">
      <c r="A168" s="160" t="s">
        <v>271</v>
      </c>
      <c r="B168" s="168"/>
      <c r="C168" s="169"/>
      <c r="D168" s="124" t="s">
        <v>11</v>
      </c>
      <c r="E168" s="124" t="s">
        <v>15</v>
      </c>
      <c r="F168" s="160" t="s">
        <v>16</v>
      </c>
      <c r="G168" s="168"/>
      <c r="H168" s="169"/>
      <c r="I168" s="160" t="s">
        <v>17</v>
      </c>
      <c r="J168" s="168"/>
      <c r="K168" s="169"/>
    </row>
    <row r="169" spans="1:11" x14ac:dyDescent="0.25">
      <c r="A169" s="160" t="s">
        <v>134</v>
      </c>
      <c r="B169" s="168"/>
      <c r="C169" s="169"/>
      <c r="D169" s="124" t="s">
        <v>18</v>
      </c>
      <c r="E169" s="124" t="s">
        <v>19</v>
      </c>
      <c r="F169" s="160" t="s">
        <v>19</v>
      </c>
      <c r="G169" s="168"/>
      <c r="H169" s="169"/>
      <c r="I169" s="160" t="s">
        <v>19</v>
      </c>
      <c r="J169" s="168"/>
      <c r="K169" s="169"/>
    </row>
    <row r="170" spans="1:11" ht="17.100000000000001" customHeight="1" x14ac:dyDescent="0.25">
      <c r="A170" s="162" t="s">
        <v>340</v>
      </c>
      <c r="B170" s="170"/>
      <c r="C170" s="170"/>
      <c r="D170" s="170"/>
      <c r="E170" s="170"/>
      <c r="F170" s="170"/>
      <c r="G170" s="170"/>
      <c r="H170" s="170"/>
      <c r="I170" s="170"/>
      <c r="J170" s="170"/>
      <c r="K170" s="171"/>
    </row>
    <row r="171" spans="1:11" ht="133.5" customHeight="1" x14ac:dyDescent="0.25">
      <c r="A171" s="162" t="s">
        <v>341</v>
      </c>
      <c r="B171" s="170"/>
      <c r="C171" s="170"/>
      <c r="D171" s="170"/>
      <c r="E171" s="170"/>
      <c r="F171" s="170"/>
      <c r="G171" s="170"/>
      <c r="H171" s="170"/>
      <c r="I171" s="170"/>
      <c r="J171" s="170"/>
      <c r="K171" s="171"/>
    </row>
    <row r="172" spans="1:11" ht="0" hidden="1" customHeight="1" x14ac:dyDescent="0.25">
      <c r="A172" s="129"/>
      <c r="B172" s="133"/>
      <c r="C172" s="133"/>
      <c r="D172" s="133"/>
      <c r="E172" s="133"/>
      <c r="F172" s="133"/>
      <c r="G172" s="133"/>
      <c r="H172" s="133"/>
      <c r="I172" s="133"/>
      <c r="J172" s="133"/>
      <c r="K172" s="134"/>
    </row>
    <row r="173" spans="1:11" x14ac:dyDescent="0.25">
      <c r="A173" s="160" t="s">
        <v>271</v>
      </c>
      <c r="B173" s="168"/>
      <c r="C173" s="169"/>
      <c r="D173" s="124" t="s">
        <v>11</v>
      </c>
      <c r="E173" s="124" t="s">
        <v>15</v>
      </c>
      <c r="F173" s="160" t="s">
        <v>16</v>
      </c>
      <c r="G173" s="168"/>
      <c r="H173" s="169"/>
      <c r="I173" s="160" t="s">
        <v>17</v>
      </c>
      <c r="J173" s="168"/>
      <c r="K173" s="169"/>
    </row>
    <row r="174" spans="1:11" ht="39" customHeight="1" x14ac:dyDescent="0.25">
      <c r="A174" s="160" t="s">
        <v>165</v>
      </c>
      <c r="B174" s="168"/>
      <c r="C174" s="169"/>
      <c r="D174" s="124" t="s">
        <v>24</v>
      </c>
      <c r="E174" s="124" t="s">
        <v>43</v>
      </c>
      <c r="F174" s="160" t="s">
        <v>43</v>
      </c>
      <c r="G174" s="168"/>
      <c r="H174" s="169"/>
      <c r="I174" s="160" t="s">
        <v>43</v>
      </c>
      <c r="J174" s="168"/>
      <c r="K174" s="169"/>
    </row>
    <row r="175" spans="1:11" ht="17.100000000000001" customHeight="1" x14ac:dyDescent="0.25">
      <c r="A175" s="162" t="s">
        <v>342</v>
      </c>
      <c r="B175" s="170"/>
      <c r="C175" s="170"/>
      <c r="D175" s="170"/>
      <c r="E175" s="170"/>
      <c r="F175" s="170"/>
      <c r="G175" s="170"/>
      <c r="H175" s="170"/>
      <c r="I175" s="170"/>
      <c r="J175" s="170"/>
      <c r="K175" s="171"/>
    </row>
    <row r="176" spans="1:11" ht="84.75" customHeight="1" x14ac:dyDescent="0.25">
      <c r="A176" s="162" t="s">
        <v>343</v>
      </c>
      <c r="B176" s="170"/>
      <c r="C176" s="170"/>
      <c r="D176" s="170"/>
      <c r="E176" s="170"/>
      <c r="F176" s="170"/>
      <c r="G176" s="170"/>
      <c r="H176" s="170"/>
      <c r="I176" s="170"/>
      <c r="J176" s="170"/>
      <c r="K176" s="171"/>
    </row>
    <row r="177" spans="1:11" ht="0" hidden="1" customHeight="1" x14ac:dyDescent="0.25">
      <c r="A177" s="129"/>
      <c r="B177" s="133"/>
      <c r="C177" s="133"/>
      <c r="D177" s="133"/>
      <c r="E177" s="133"/>
      <c r="F177" s="133"/>
      <c r="G177" s="133"/>
      <c r="H177" s="133"/>
      <c r="I177" s="133"/>
      <c r="J177" s="133"/>
      <c r="K177" s="134"/>
    </row>
    <row r="178" spans="1:11" x14ac:dyDescent="0.25">
      <c r="A178" s="160" t="s">
        <v>271</v>
      </c>
      <c r="B178" s="168"/>
      <c r="C178" s="169"/>
      <c r="D178" s="124" t="s">
        <v>11</v>
      </c>
      <c r="E178" s="124" t="s">
        <v>15</v>
      </c>
      <c r="F178" s="160" t="s">
        <v>16</v>
      </c>
      <c r="G178" s="168"/>
      <c r="H178" s="169"/>
      <c r="I178" s="160" t="s">
        <v>17</v>
      </c>
      <c r="J178" s="168"/>
      <c r="K178" s="169"/>
    </row>
    <row r="179" spans="1:11" x14ac:dyDescent="0.25">
      <c r="A179" s="160" t="s">
        <v>134</v>
      </c>
      <c r="B179" s="168"/>
      <c r="C179" s="169"/>
      <c r="D179" s="124" t="s">
        <v>18</v>
      </c>
      <c r="E179" s="124" t="s">
        <v>19</v>
      </c>
      <c r="F179" s="160" t="s">
        <v>19</v>
      </c>
      <c r="G179" s="168"/>
      <c r="H179" s="169"/>
      <c r="I179" s="160" t="s">
        <v>19</v>
      </c>
      <c r="J179" s="168"/>
      <c r="K179" s="169"/>
    </row>
    <row r="180" spans="1:11" ht="17.100000000000001" customHeight="1" x14ac:dyDescent="0.25">
      <c r="A180" s="162" t="s">
        <v>344</v>
      </c>
      <c r="B180" s="170"/>
      <c r="C180" s="170"/>
      <c r="D180" s="170"/>
      <c r="E180" s="170"/>
      <c r="F180" s="170"/>
      <c r="G180" s="170"/>
      <c r="H180" s="170"/>
      <c r="I180" s="170"/>
      <c r="J180" s="170"/>
      <c r="K180" s="171"/>
    </row>
    <row r="181" spans="1:11" ht="56.25" customHeight="1" x14ac:dyDescent="0.25">
      <c r="A181" s="162" t="s">
        <v>345</v>
      </c>
      <c r="B181" s="170"/>
      <c r="C181" s="170"/>
      <c r="D181" s="170"/>
      <c r="E181" s="170"/>
      <c r="F181" s="170"/>
      <c r="G181" s="170"/>
      <c r="H181" s="170"/>
      <c r="I181" s="170"/>
      <c r="J181" s="170"/>
      <c r="K181" s="171"/>
    </row>
    <row r="182" spans="1:11" ht="0" hidden="1" customHeight="1" x14ac:dyDescent="0.25">
      <c r="A182" s="129"/>
      <c r="B182" s="133"/>
      <c r="C182" s="133"/>
      <c r="D182" s="133"/>
      <c r="E182" s="133"/>
      <c r="F182" s="133"/>
      <c r="G182" s="133"/>
      <c r="H182" s="133"/>
      <c r="I182" s="133"/>
      <c r="J182" s="133"/>
      <c r="K182" s="134"/>
    </row>
    <row r="183" spans="1:11" x14ac:dyDescent="0.25">
      <c r="A183" s="160" t="s">
        <v>271</v>
      </c>
      <c r="B183" s="168"/>
      <c r="C183" s="169"/>
      <c r="D183" s="124" t="s">
        <v>11</v>
      </c>
      <c r="E183" s="124" t="s">
        <v>15</v>
      </c>
      <c r="F183" s="160" t="s">
        <v>16</v>
      </c>
      <c r="G183" s="168"/>
      <c r="H183" s="169"/>
      <c r="I183" s="160" t="s">
        <v>17</v>
      </c>
      <c r="J183" s="168"/>
      <c r="K183" s="169"/>
    </row>
    <row r="184" spans="1:11" x14ac:dyDescent="0.25">
      <c r="A184" s="160" t="s">
        <v>134</v>
      </c>
      <c r="B184" s="168"/>
      <c r="C184" s="169"/>
      <c r="D184" s="124" t="s">
        <v>18</v>
      </c>
      <c r="E184" s="124" t="s">
        <v>19</v>
      </c>
      <c r="F184" s="160" t="s">
        <v>19</v>
      </c>
      <c r="G184" s="168"/>
      <c r="H184" s="169"/>
      <c r="I184" s="160" t="s">
        <v>19</v>
      </c>
      <c r="J184" s="168"/>
      <c r="K184" s="169"/>
    </row>
    <row r="185" spans="1:11" ht="0" hidden="1" customHeight="1" x14ac:dyDescent="0.25">
      <c r="A185" s="129"/>
      <c r="B185" s="133"/>
      <c r="C185" s="133"/>
      <c r="D185" s="133"/>
      <c r="E185" s="133"/>
      <c r="F185" s="133"/>
      <c r="G185" s="133"/>
      <c r="H185" s="133"/>
      <c r="I185" s="133"/>
      <c r="J185" s="133"/>
      <c r="K185" s="134"/>
    </row>
    <row r="186" spans="1:11" ht="17.100000000000001" customHeight="1" x14ac:dyDescent="0.25">
      <c r="A186" s="162" t="s">
        <v>346</v>
      </c>
      <c r="B186" s="170"/>
      <c r="C186" s="170"/>
      <c r="D186" s="170"/>
      <c r="E186" s="170"/>
      <c r="F186" s="170"/>
      <c r="G186" s="170"/>
      <c r="H186" s="170"/>
      <c r="I186" s="170"/>
      <c r="J186" s="170"/>
      <c r="K186" s="171"/>
    </row>
    <row r="187" spans="1:11" ht="53.25" customHeight="1" x14ac:dyDescent="0.25">
      <c r="A187" s="162" t="s">
        <v>347</v>
      </c>
      <c r="B187" s="170"/>
      <c r="C187" s="170"/>
      <c r="D187" s="170"/>
      <c r="E187" s="170"/>
      <c r="F187" s="170"/>
      <c r="G187" s="170"/>
      <c r="H187" s="170"/>
      <c r="I187" s="170"/>
      <c r="J187" s="170"/>
      <c r="K187" s="171"/>
    </row>
    <row r="188" spans="1:11" ht="0" hidden="1" customHeight="1" x14ac:dyDescent="0.25">
      <c r="A188" s="129"/>
      <c r="B188" s="133"/>
      <c r="C188" s="133"/>
      <c r="D188" s="133"/>
      <c r="E188" s="133"/>
      <c r="F188" s="133"/>
      <c r="G188" s="133"/>
      <c r="H188" s="133"/>
      <c r="I188" s="133"/>
      <c r="J188" s="133"/>
      <c r="K188" s="134"/>
    </row>
    <row r="189" spans="1:11" x14ac:dyDescent="0.25">
      <c r="A189" s="160" t="s">
        <v>271</v>
      </c>
      <c r="B189" s="168"/>
      <c r="C189" s="169"/>
      <c r="D189" s="124" t="s">
        <v>11</v>
      </c>
      <c r="E189" s="124" t="s">
        <v>15</v>
      </c>
      <c r="F189" s="160" t="s">
        <v>16</v>
      </c>
      <c r="G189" s="168"/>
      <c r="H189" s="169"/>
      <c r="I189" s="160" t="s">
        <v>17</v>
      </c>
      <c r="J189" s="168"/>
      <c r="K189" s="169"/>
    </row>
    <row r="190" spans="1:11" x14ac:dyDescent="0.25">
      <c r="A190" s="160" t="s">
        <v>134</v>
      </c>
      <c r="B190" s="168"/>
      <c r="C190" s="169"/>
      <c r="D190" s="124" t="s">
        <v>18</v>
      </c>
      <c r="E190" s="124" t="s">
        <v>19</v>
      </c>
      <c r="F190" s="160" t="s">
        <v>19</v>
      </c>
      <c r="G190" s="168"/>
      <c r="H190" s="169"/>
      <c r="I190" s="160" t="s">
        <v>19</v>
      </c>
      <c r="J190" s="168"/>
      <c r="K190" s="169"/>
    </row>
    <row r="191" spans="1:11" ht="36" customHeight="1" x14ac:dyDescent="0.25">
      <c r="A191" s="162" t="s">
        <v>348</v>
      </c>
      <c r="B191" s="170"/>
      <c r="C191" s="170"/>
      <c r="D191" s="170"/>
      <c r="E191" s="170"/>
      <c r="F191" s="170"/>
      <c r="G191" s="170"/>
      <c r="H191" s="170"/>
      <c r="I191" s="170"/>
      <c r="J191" s="170"/>
      <c r="K191" s="171"/>
    </row>
    <row r="192" spans="1:11" ht="74.25" customHeight="1" x14ac:dyDescent="0.25">
      <c r="A192" s="162" t="s">
        <v>349</v>
      </c>
      <c r="B192" s="170"/>
      <c r="C192" s="170"/>
      <c r="D192" s="170"/>
      <c r="E192" s="170"/>
      <c r="F192" s="170"/>
      <c r="G192" s="170"/>
      <c r="H192" s="170"/>
      <c r="I192" s="170"/>
      <c r="J192" s="170"/>
      <c r="K192" s="171"/>
    </row>
    <row r="193" spans="1:11" ht="0" hidden="1" customHeight="1" x14ac:dyDescent="0.25">
      <c r="A193" s="129"/>
      <c r="B193" s="133"/>
      <c r="C193" s="133"/>
      <c r="D193" s="133"/>
      <c r="E193" s="133"/>
      <c r="F193" s="133"/>
      <c r="G193" s="133"/>
      <c r="H193" s="133"/>
      <c r="I193" s="133"/>
      <c r="J193" s="133"/>
      <c r="K193" s="134"/>
    </row>
    <row r="194" spans="1:11" x14ac:dyDescent="0.25">
      <c r="A194" s="160" t="s">
        <v>271</v>
      </c>
      <c r="B194" s="168"/>
      <c r="C194" s="169"/>
      <c r="D194" s="124" t="s">
        <v>11</v>
      </c>
      <c r="E194" s="124" t="s">
        <v>15</v>
      </c>
      <c r="F194" s="160" t="s">
        <v>16</v>
      </c>
      <c r="G194" s="168"/>
      <c r="H194" s="169"/>
      <c r="I194" s="160" t="s">
        <v>17</v>
      </c>
      <c r="J194" s="168"/>
      <c r="K194" s="169"/>
    </row>
    <row r="195" spans="1:11" x14ac:dyDescent="0.25">
      <c r="A195" s="160" t="s">
        <v>134</v>
      </c>
      <c r="B195" s="168"/>
      <c r="C195" s="169"/>
      <c r="D195" s="124" t="s">
        <v>18</v>
      </c>
      <c r="E195" s="124" t="s">
        <v>19</v>
      </c>
      <c r="F195" s="160" t="s">
        <v>19</v>
      </c>
      <c r="G195" s="168"/>
      <c r="H195" s="169"/>
      <c r="I195" s="160" t="s">
        <v>19</v>
      </c>
      <c r="J195" s="168"/>
      <c r="K195" s="169"/>
    </row>
    <row r="196" spans="1:11" ht="17.100000000000001" customHeight="1" x14ac:dyDescent="0.25">
      <c r="A196" s="162" t="s">
        <v>350</v>
      </c>
      <c r="B196" s="170"/>
      <c r="C196" s="170"/>
      <c r="D196" s="170"/>
      <c r="E196" s="170"/>
      <c r="F196" s="170"/>
      <c r="G196" s="170"/>
      <c r="H196" s="170"/>
      <c r="I196" s="170"/>
      <c r="J196" s="170"/>
      <c r="K196" s="171"/>
    </row>
    <row r="197" spans="1:11" ht="42" customHeight="1" x14ac:dyDescent="0.25">
      <c r="A197" s="162" t="s">
        <v>351</v>
      </c>
      <c r="B197" s="170"/>
      <c r="C197" s="170"/>
      <c r="D197" s="170"/>
      <c r="E197" s="170"/>
      <c r="F197" s="170"/>
      <c r="G197" s="170"/>
      <c r="H197" s="170"/>
      <c r="I197" s="170"/>
      <c r="J197" s="170"/>
      <c r="K197" s="171"/>
    </row>
    <row r="198" spans="1:11" ht="0" hidden="1" customHeight="1" x14ac:dyDescent="0.25">
      <c r="A198" s="129"/>
      <c r="B198" s="133"/>
      <c r="C198" s="133"/>
      <c r="D198" s="133"/>
      <c r="E198" s="133"/>
      <c r="F198" s="133"/>
      <c r="G198" s="133"/>
      <c r="H198" s="133"/>
      <c r="I198" s="133"/>
      <c r="J198" s="133"/>
      <c r="K198" s="134"/>
    </row>
    <row r="199" spans="1:11" x14ac:dyDescent="0.25">
      <c r="A199" s="160" t="s">
        <v>271</v>
      </c>
      <c r="B199" s="168"/>
      <c r="C199" s="169"/>
      <c r="D199" s="124" t="s">
        <v>11</v>
      </c>
      <c r="E199" s="124" t="s">
        <v>15</v>
      </c>
      <c r="F199" s="160" t="s">
        <v>16</v>
      </c>
      <c r="G199" s="168"/>
      <c r="H199" s="169"/>
      <c r="I199" s="160" t="s">
        <v>17</v>
      </c>
      <c r="J199" s="168"/>
      <c r="K199" s="169"/>
    </row>
    <row r="200" spans="1:11" ht="81" customHeight="1" x14ac:dyDescent="0.25">
      <c r="A200" s="160" t="s">
        <v>176</v>
      </c>
      <c r="B200" s="168"/>
      <c r="C200" s="169"/>
      <c r="D200" s="124" t="s">
        <v>18</v>
      </c>
      <c r="E200" s="124" t="s">
        <v>19</v>
      </c>
      <c r="F200" s="160" t="s">
        <v>19</v>
      </c>
      <c r="G200" s="168"/>
      <c r="H200" s="169"/>
      <c r="I200" s="160" t="s">
        <v>19</v>
      </c>
      <c r="J200" s="168"/>
      <c r="K200" s="169"/>
    </row>
    <row r="201" spans="1:11" ht="63.75" customHeight="1" x14ac:dyDescent="0.25">
      <c r="A201" s="160" t="s">
        <v>177</v>
      </c>
      <c r="B201" s="168"/>
      <c r="C201" s="169"/>
      <c r="D201" s="124" t="s">
        <v>24</v>
      </c>
      <c r="E201" s="124" t="s">
        <v>19</v>
      </c>
      <c r="F201" s="160" t="s">
        <v>50</v>
      </c>
      <c r="G201" s="168"/>
      <c r="H201" s="169"/>
      <c r="I201" s="160" t="s">
        <v>50</v>
      </c>
      <c r="J201" s="168"/>
      <c r="K201" s="169"/>
    </row>
    <row r="202" spans="1:11" ht="17.100000000000001" customHeight="1" x14ac:dyDescent="0.25">
      <c r="A202" s="162" t="s">
        <v>352</v>
      </c>
      <c r="B202" s="170"/>
      <c r="C202" s="170"/>
      <c r="D202" s="170"/>
      <c r="E202" s="170"/>
      <c r="F202" s="170"/>
      <c r="G202" s="170"/>
      <c r="H202" s="170"/>
      <c r="I202" s="170"/>
      <c r="J202" s="170"/>
      <c r="K202" s="171"/>
    </row>
    <row r="203" spans="1:11" ht="49.5" customHeight="1" x14ac:dyDescent="0.25">
      <c r="A203" s="162" t="s">
        <v>353</v>
      </c>
      <c r="B203" s="170"/>
      <c r="C203" s="170"/>
      <c r="D203" s="170"/>
      <c r="E203" s="170"/>
      <c r="F203" s="170"/>
      <c r="G203" s="170"/>
      <c r="H203" s="170"/>
      <c r="I203" s="170"/>
      <c r="J203" s="170"/>
      <c r="K203" s="171"/>
    </row>
    <row r="204" spans="1:11" ht="0" hidden="1" customHeight="1" x14ac:dyDescent="0.25">
      <c r="A204" s="129"/>
      <c r="B204" s="133"/>
      <c r="C204" s="133"/>
      <c r="D204" s="133"/>
      <c r="E204" s="133"/>
      <c r="F204" s="133"/>
      <c r="G204" s="133"/>
      <c r="H204" s="133"/>
      <c r="I204" s="133"/>
      <c r="J204" s="133"/>
      <c r="K204" s="134"/>
    </row>
    <row r="205" spans="1:11" x14ac:dyDescent="0.25">
      <c r="A205" s="160" t="s">
        <v>271</v>
      </c>
      <c r="B205" s="168"/>
      <c r="C205" s="169"/>
      <c r="D205" s="124" t="s">
        <v>11</v>
      </c>
      <c r="E205" s="124" t="s">
        <v>15</v>
      </c>
      <c r="F205" s="160" t="s">
        <v>16</v>
      </c>
      <c r="G205" s="168"/>
      <c r="H205" s="169"/>
      <c r="I205" s="160" t="s">
        <v>17</v>
      </c>
      <c r="J205" s="168"/>
      <c r="K205" s="169"/>
    </row>
    <row r="206" spans="1:11" ht="42" customHeight="1" x14ac:dyDescent="0.25">
      <c r="A206" s="160" t="s">
        <v>180</v>
      </c>
      <c r="B206" s="168"/>
      <c r="C206" s="169"/>
      <c r="D206" s="124" t="s">
        <v>20</v>
      </c>
      <c r="E206" s="124" t="s">
        <v>59</v>
      </c>
      <c r="F206" s="160" t="s">
        <v>59</v>
      </c>
      <c r="G206" s="168"/>
      <c r="H206" s="169"/>
      <c r="I206" s="160" t="s">
        <v>59</v>
      </c>
      <c r="J206" s="168"/>
      <c r="K206" s="169"/>
    </row>
    <row r="207" spans="1:11" ht="17.100000000000001" customHeight="1" x14ac:dyDescent="0.25">
      <c r="A207" s="162" t="s">
        <v>354</v>
      </c>
      <c r="B207" s="170"/>
      <c r="C207" s="170"/>
      <c r="D207" s="170"/>
      <c r="E207" s="170"/>
      <c r="F207" s="170"/>
      <c r="G207" s="170"/>
      <c r="H207" s="170"/>
      <c r="I207" s="170"/>
      <c r="J207" s="170"/>
      <c r="K207" s="171"/>
    </row>
    <row r="208" spans="1:11" ht="48.75" customHeight="1" x14ac:dyDescent="0.25">
      <c r="A208" s="162" t="s">
        <v>355</v>
      </c>
      <c r="B208" s="170"/>
      <c r="C208" s="170"/>
      <c r="D208" s="170"/>
      <c r="E208" s="170"/>
      <c r="F208" s="170"/>
      <c r="G208" s="170"/>
      <c r="H208" s="170"/>
      <c r="I208" s="170"/>
      <c r="J208" s="170"/>
      <c r="K208" s="171"/>
    </row>
    <row r="209" spans="1:11" ht="0" hidden="1" customHeight="1" x14ac:dyDescent="0.25">
      <c r="A209" s="129"/>
      <c r="B209" s="133"/>
      <c r="C209" s="133"/>
      <c r="D209" s="133"/>
      <c r="E209" s="133"/>
      <c r="F209" s="133"/>
      <c r="G209" s="133"/>
      <c r="H209" s="133"/>
      <c r="I209" s="133"/>
      <c r="J209" s="133"/>
      <c r="K209" s="134"/>
    </row>
    <row r="210" spans="1:11" x14ac:dyDescent="0.25">
      <c r="A210" s="160" t="s">
        <v>271</v>
      </c>
      <c r="B210" s="168"/>
      <c r="C210" s="169"/>
      <c r="D210" s="124" t="s">
        <v>11</v>
      </c>
      <c r="E210" s="124" t="s">
        <v>15</v>
      </c>
      <c r="F210" s="160" t="s">
        <v>16</v>
      </c>
      <c r="G210" s="168"/>
      <c r="H210" s="169"/>
      <c r="I210" s="160" t="s">
        <v>17</v>
      </c>
      <c r="J210" s="168"/>
      <c r="K210" s="169"/>
    </row>
    <row r="211" spans="1:11" ht="45.75" customHeight="1" x14ac:dyDescent="0.25">
      <c r="A211" s="160" t="s">
        <v>183</v>
      </c>
      <c r="B211" s="168"/>
      <c r="C211" s="169"/>
      <c r="D211" s="124" t="s">
        <v>24</v>
      </c>
      <c r="E211" s="124" t="s">
        <v>32</v>
      </c>
      <c r="F211" s="160" t="s">
        <v>32</v>
      </c>
      <c r="G211" s="168"/>
      <c r="H211" s="169"/>
      <c r="I211" s="160" t="s">
        <v>32</v>
      </c>
      <c r="J211" s="168"/>
      <c r="K211" s="169"/>
    </row>
    <row r="212" spans="1:11" ht="17.100000000000001" customHeight="1" x14ac:dyDescent="0.25">
      <c r="A212" s="162" t="s">
        <v>356</v>
      </c>
      <c r="B212" s="170"/>
      <c r="C212" s="170"/>
      <c r="D212" s="170"/>
      <c r="E212" s="170"/>
      <c r="F212" s="170"/>
      <c r="G212" s="170"/>
      <c r="H212" s="170"/>
      <c r="I212" s="170"/>
      <c r="J212" s="170"/>
      <c r="K212" s="171"/>
    </row>
    <row r="213" spans="1:11" ht="227.25" customHeight="1" x14ac:dyDescent="0.25">
      <c r="A213" s="162" t="s">
        <v>357</v>
      </c>
      <c r="B213" s="170"/>
      <c r="C213" s="170"/>
      <c r="D213" s="170"/>
      <c r="E213" s="170"/>
      <c r="F213" s="170"/>
      <c r="G213" s="170"/>
      <c r="H213" s="170"/>
      <c r="I213" s="170"/>
      <c r="J213" s="170"/>
      <c r="K213" s="171"/>
    </row>
    <row r="214" spans="1:11" ht="12" customHeight="1" x14ac:dyDescent="0.25">
      <c r="A214" s="129"/>
      <c r="B214" s="133"/>
      <c r="C214" s="133"/>
      <c r="D214" s="133"/>
      <c r="E214" s="133"/>
      <c r="F214" s="133"/>
      <c r="G214" s="133"/>
      <c r="H214" s="133"/>
      <c r="I214" s="133"/>
      <c r="J214" s="133"/>
      <c r="K214" s="134"/>
    </row>
    <row r="215" spans="1:11" ht="21" customHeight="1" x14ac:dyDescent="0.25">
      <c r="A215" s="160" t="s">
        <v>271</v>
      </c>
      <c r="B215" s="168"/>
      <c r="C215" s="169"/>
      <c r="D215" s="124" t="s">
        <v>11</v>
      </c>
      <c r="E215" s="124" t="s">
        <v>15</v>
      </c>
      <c r="F215" s="160" t="s">
        <v>16</v>
      </c>
      <c r="G215" s="168"/>
      <c r="H215" s="169"/>
      <c r="I215" s="160" t="s">
        <v>17</v>
      </c>
      <c r="J215" s="168"/>
      <c r="K215" s="169"/>
    </row>
    <row r="216" spans="1:11" ht="52.5" customHeight="1" x14ac:dyDescent="0.25">
      <c r="A216" s="160" t="s">
        <v>186</v>
      </c>
      <c r="B216" s="168"/>
      <c r="C216" s="169"/>
      <c r="D216" s="124" t="s">
        <v>24</v>
      </c>
      <c r="E216" s="124" t="s">
        <v>187</v>
      </c>
      <c r="F216" s="160" t="s">
        <v>187</v>
      </c>
      <c r="G216" s="168"/>
      <c r="H216" s="169"/>
      <c r="I216" s="160" t="s">
        <v>187</v>
      </c>
      <c r="J216" s="168"/>
      <c r="K216" s="169"/>
    </row>
    <row r="217" spans="1:11" ht="0" hidden="1" customHeight="1" x14ac:dyDescent="0.25">
      <c r="A217" s="129"/>
      <c r="B217" s="133"/>
      <c r="C217" s="133"/>
      <c r="D217" s="133"/>
      <c r="E217" s="133"/>
      <c r="F217" s="133"/>
      <c r="G217" s="133"/>
      <c r="H217" s="133"/>
      <c r="I217" s="133"/>
      <c r="J217" s="133"/>
      <c r="K217" s="134"/>
    </row>
    <row r="218" spans="1:11" ht="42" customHeight="1" x14ac:dyDescent="0.25">
      <c r="A218" s="162" t="s">
        <v>358</v>
      </c>
      <c r="B218" s="170"/>
      <c r="C218" s="170"/>
      <c r="D218" s="170"/>
      <c r="E218" s="170"/>
      <c r="F218" s="170"/>
      <c r="G218" s="170"/>
      <c r="H218" s="170"/>
      <c r="I218" s="170"/>
      <c r="J218" s="170"/>
      <c r="K218" s="171"/>
    </row>
    <row r="219" spans="1:11" ht="179.25" customHeight="1" x14ac:dyDescent="0.25">
      <c r="A219" s="162" t="s">
        <v>359</v>
      </c>
      <c r="B219" s="170"/>
      <c r="C219" s="170"/>
      <c r="D219" s="170"/>
      <c r="E219" s="170"/>
      <c r="F219" s="170"/>
      <c r="G219" s="170"/>
      <c r="H219" s="170"/>
      <c r="I219" s="170"/>
      <c r="J219" s="170"/>
      <c r="K219" s="171"/>
    </row>
    <row r="220" spans="1:11" x14ac:dyDescent="0.25">
      <c r="A220" s="160" t="s">
        <v>271</v>
      </c>
      <c r="B220" s="168"/>
      <c r="C220" s="169"/>
      <c r="D220" s="124" t="s">
        <v>11</v>
      </c>
      <c r="E220" s="124" t="s">
        <v>15</v>
      </c>
      <c r="F220" s="160" t="s">
        <v>16</v>
      </c>
      <c r="G220" s="168"/>
      <c r="H220" s="169"/>
      <c r="I220" s="160" t="s">
        <v>17</v>
      </c>
      <c r="J220" s="168"/>
      <c r="K220" s="169"/>
    </row>
    <row r="221" spans="1:11" ht="37.5" customHeight="1" x14ac:dyDescent="0.25">
      <c r="A221" s="160" t="s">
        <v>190</v>
      </c>
      <c r="B221" s="168"/>
      <c r="C221" s="169"/>
      <c r="D221" s="124" t="s">
        <v>24</v>
      </c>
      <c r="E221" s="124" t="s">
        <v>28</v>
      </c>
      <c r="F221" s="160" t="s">
        <v>28</v>
      </c>
      <c r="G221" s="168"/>
      <c r="H221" s="169"/>
      <c r="I221" s="160" t="s">
        <v>191</v>
      </c>
      <c r="J221" s="168"/>
      <c r="K221" s="169"/>
    </row>
    <row r="222" spans="1:11" ht="21.95" customHeight="1" x14ac:dyDescent="0.25">
      <c r="A222" s="162" t="s">
        <v>295</v>
      </c>
      <c r="B222" s="170"/>
      <c r="C222" s="170"/>
      <c r="D222" s="170"/>
      <c r="E222" s="170"/>
      <c r="F222" s="170"/>
      <c r="G222" s="170"/>
      <c r="H222" s="170"/>
      <c r="I222" s="170"/>
      <c r="J222" s="170"/>
      <c r="K222" s="171"/>
    </row>
    <row r="223" spans="1:11" ht="39.75" customHeight="1" x14ac:dyDescent="0.25">
      <c r="A223" s="162" t="s">
        <v>360</v>
      </c>
      <c r="B223" s="170"/>
      <c r="C223" s="170"/>
      <c r="D223" s="170"/>
      <c r="E223" s="170"/>
      <c r="F223" s="170"/>
      <c r="G223" s="170"/>
      <c r="H223" s="170"/>
      <c r="I223" s="170"/>
      <c r="J223" s="170"/>
      <c r="K223" s="171"/>
    </row>
    <row r="224" spans="1:11" ht="202.5" customHeight="1" x14ac:dyDescent="0.25">
      <c r="A224" s="162" t="s">
        <v>361</v>
      </c>
      <c r="B224" s="170"/>
      <c r="C224" s="170"/>
      <c r="D224" s="170"/>
      <c r="E224" s="170"/>
      <c r="F224" s="170"/>
      <c r="G224" s="170"/>
      <c r="H224" s="170"/>
      <c r="I224" s="170"/>
      <c r="J224" s="170"/>
      <c r="K224" s="171"/>
    </row>
    <row r="225" spans="1:11" ht="0" hidden="1" customHeight="1" x14ac:dyDescent="0.25">
      <c r="A225" s="129"/>
      <c r="B225" s="133"/>
      <c r="C225" s="133"/>
      <c r="D225" s="133"/>
      <c r="E225" s="133"/>
      <c r="F225" s="133"/>
      <c r="G225" s="133"/>
      <c r="H225" s="133"/>
      <c r="I225" s="133"/>
      <c r="J225" s="133"/>
      <c r="K225" s="134"/>
    </row>
    <row r="226" spans="1:11" x14ac:dyDescent="0.25">
      <c r="A226" s="160" t="s">
        <v>271</v>
      </c>
      <c r="B226" s="168"/>
      <c r="C226" s="169"/>
      <c r="D226" s="124" t="s">
        <v>11</v>
      </c>
      <c r="E226" s="124" t="s">
        <v>15</v>
      </c>
      <c r="F226" s="160" t="s">
        <v>16</v>
      </c>
      <c r="G226" s="168"/>
      <c r="H226" s="169"/>
      <c r="I226" s="160" t="s">
        <v>17</v>
      </c>
      <c r="J226" s="168"/>
      <c r="K226" s="169"/>
    </row>
    <row r="227" spans="1:11" ht="65.25" customHeight="1" x14ac:dyDescent="0.25">
      <c r="A227" s="160" t="s">
        <v>194</v>
      </c>
      <c r="B227" s="168"/>
      <c r="C227" s="169"/>
      <c r="D227" s="124" t="s">
        <v>24</v>
      </c>
      <c r="E227" s="124" t="s">
        <v>41</v>
      </c>
      <c r="F227" s="160" t="s">
        <v>30</v>
      </c>
      <c r="G227" s="168"/>
      <c r="H227" s="169"/>
      <c r="I227" s="160" t="s">
        <v>30</v>
      </c>
      <c r="J227" s="168"/>
      <c r="K227" s="169"/>
    </row>
    <row r="228" spans="1:11" ht="39.75" customHeight="1" x14ac:dyDescent="0.25">
      <c r="A228" s="160" t="s">
        <v>195</v>
      </c>
      <c r="B228" s="168"/>
      <c r="C228" s="169"/>
      <c r="D228" s="124" t="s">
        <v>24</v>
      </c>
      <c r="E228" s="124" t="s">
        <v>29</v>
      </c>
      <c r="F228" s="160" t="s">
        <v>36</v>
      </c>
      <c r="G228" s="168"/>
      <c r="H228" s="169"/>
      <c r="I228" s="160" t="s">
        <v>37</v>
      </c>
      <c r="J228" s="168"/>
      <c r="K228" s="169"/>
    </row>
    <row r="229" spans="1:11" ht="50.25" customHeight="1" x14ac:dyDescent="0.25">
      <c r="A229" s="162" t="s">
        <v>362</v>
      </c>
      <c r="B229" s="170"/>
      <c r="C229" s="170"/>
      <c r="D229" s="170"/>
      <c r="E229" s="170"/>
      <c r="F229" s="170"/>
      <c r="G229" s="170"/>
      <c r="H229" s="170"/>
      <c r="I229" s="170"/>
      <c r="J229" s="170"/>
      <c r="K229" s="171"/>
    </row>
    <row r="230" spans="1:11" ht="360.75" customHeight="1" x14ac:dyDescent="0.25">
      <c r="A230" s="162" t="s">
        <v>363</v>
      </c>
      <c r="B230" s="170"/>
      <c r="C230" s="170"/>
      <c r="D230" s="170"/>
      <c r="E230" s="170"/>
      <c r="F230" s="170"/>
      <c r="G230" s="170"/>
      <c r="H230" s="170"/>
      <c r="I230" s="170"/>
      <c r="J230" s="170"/>
      <c r="K230" s="171"/>
    </row>
    <row r="231" spans="1:11" ht="9.75" customHeight="1" x14ac:dyDescent="0.25">
      <c r="A231" s="129"/>
      <c r="B231" s="133"/>
      <c r="C231" s="133"/>
      <c r="D231" s="133"/>
      <c r="E231" s="133"/>
      <c r="F231" s="133"/>
      <c r="G231" s="133"/>
      <c r="H231" s="133"/>
      <c r="I231" s="133"/>
      <c r="J231" s="133"/>
      <c r="K231" s="134"/>
    </row>
    <row r="232" spans="1:11" x14ac:dyDescent="0.25">
      <c r="A232" s="160" t="s">
        <v>271</v>
      </c>
      <c r="B232" s="168"/>
      <c r="C232" s="169"/>
      <c r="D232" s="124" t="s">
        <v>11</v>
      </c>
      <c r="E232" s="124" t="s">
        <v>15</v>
      </c>
      <c r="F232" s="160" t="s">
        <v>16</v>
      </c>
      <c r="G232" s="168"/>
      <c r="H232" s="169"/>
      <c r="I232" s="160" t="s">
        <v>17</v>
      </c>
      <c r="J232" s="168"/>
      <c r="K232" s="169"/>
    </row>
    <row r="233" spans="1:11" ht="115.5" customHeight="1" x14ac:dyDescent="0.25">
      <c r="A233" s="160" t="s">
        <v>201</v>
      </c>
      <c r="B233" s="168"/>
      <c r="C233" s="169"/>
      <c r="D233" s="124" t="s">
        <v>20</v>
      </c>
      <c r="E233" s="124" t="s">
        <v>42</v>
      </c>
      <c r="F233" s="160" t="s">
        <v>40</v>
      </c>
      <c r="G233" s="168"/>
      <c r="H233" s="169"/>
      <c r="I233" s="160" t="s">
        <v>40</v>
      </c>
      <c r="J233" s="168"/>
      <c r="K233" s="169"/>
    </row>
    <row r="234" spans="1:11" ht="24" customHeight="1" x14ac:dyDescent="0.25">
      <c r="A234" s="160" t="s">
        <v>198</v>
      </c>
      <c r="B234" s="168"/>
      <c r="C234" s="169"/>
      <c r="D234" s="124" t="s">
        <v>24</v>
      </c>
      <c r="E234" s="124" t="s">
        <v>32</v>
      </c>
      <c r="F234" s="160" t="s">
        <v>40</v>
      </c>
      <c r="G234" s="168"/>
      <c r="H234" s="169"/>
      <c r="I234" s="160" t="s">
        <v>40</v>
      </c>
      <c r="J234" s="168"/>
      <c r="K234" s="169"/>
    </row>
    <row r="235" spans="1:11" ht="21" customHeight="1" x14ac:dyDescent="0.25">
      <c r="A235" s="160" t="s">
        <v>199</v>
      </c>
      <c r="B235" s="168"/>
      <c r="C235" s="169"/>
      <c r="D235" s="124" t="s">
        <v>24</v>
      </c>
      <c r="E235" s="124" t="s">
        <v>40</v>
      </c>
      <c r="F235" s="160" t="s">
        <v>34</v>
      </c>
      <c r="G235" s="168"/>
      <c r="H235" s="169"/>
      <c r="I235" s="160" t="s">
        <v>40</v>
      </c>
      <c r="J235" s="168"/>
      <c r="K235" s="169"/>
    </row>
    <row r="236" spans="1:11" ht="82.5" customHeight="1" x14ac:dyDescent="0.25">
      <c r="A236" s="160" t="s">
        <v>200</v>
      </c>
      <c r="B236" s="168"/>
      <c r="C236" s="169"/>
      <c r="D236" s="124" t="s">
        <v>24</v>
      </c>
      <c r="E236" s="124" t="s">
        <v>33</v>
      </c>
      <c r="F236" s="160" t="s">
        <v>40</v>
      </c>
      <c r="G236" s="168"/>
      <c r="H236" s="169"/>
      <c r="I236" s="160" t="s">
        <v>40</v>
      </c>
      <c r="J236" s="168"/>
      <c r="K236" s="169"/>
    </row>
    <row r="237" spans="1:11" ht="18.75" customHeight="1" x14ac:dyDescent="0.25">
      <c r="A237" s="129"/>
      <c r="B237" s="133"/>
      <c r="C237" s="133"/>
      <c r="D237" s="133"/>
      <c r="E237" s="133"/>
      <c r="F237" s="133"/>
      <c r="G237" s="133"/>
      <c r="H237" s="133"/>
      <c r="I237" s="133"/>
      <c r="J237" s="133"/>
      <c r="K237" s="134"/>
    </row>
    <row r="238" spans="1:11" ht="17.100000000000001" customHeight="1" x14ac:dyDescent="0.25">
      <c r="A238" s="162" t="s">
        <v>364</v>
      </c>
      <c r="B238" s="170"/>
      <c r="C238" s="170"/>
      <c r="D238" s="170"/>
      <c r="E238" s="170"/>
      <c r="F238" s="170"/>
      <c r="G238" s="170"/>
      <c r="H238" s="170"/>
      <c r="I238" s="170"/>
      <c r="J238" s="170"/>
      <c r="K238" s="171"/>
    </row>
    <row r="239" spans="1:11" ht="85.5" customHeight="1" x14ac:dyDescent="0.25">
      <c r="A239" s="162" t="s">
        <v>365</v>
      </c>
      <c r="B239" s="170"/>
      <c r="C239" s="170"/>
      <c r="D239" s="170"/>
      <c r="E239" s="170"/>
      <c r="F239" s="170"/>
      <c r="G239" s="170"/>
      <c r="H239" s="170"/>
      <c r="I239" s="170"/>
      <c r="J239" s="170"/>
      <c r="K239" s="171"/>
    </row>
    <row r="240" spans="1:11" ht="0" hidden="1" customHeight="1" x14ac:dyDescent="0.25">
      <c r="A240" s="129"/>
      <c r="B240" s="133"/>
      <c r="C240" s="133"/>
      <c r="D240" s="133"/>
      <c r="E240" s="133"/>
      <c r="F240" s="133"/>
      <c r="G240" s="133"/>
      <c r="H240" s="133"/>
      <c r="I240" s="133"/>
      <c r="J240" s="133"/>
      <c r="K240" s="134"/>
    </row>
    <row r="241" spans="1:11" x14ac:dyDescent="0.25">
      <c r="A241" s="160" t="s">
        <v>271</v>
      </c>
      <c r="B241" s="168"/>
      <c r="C241" s="169"/>
      <c r="D241" s="124" t="s">
        <v>11</v>
      </c>
      <c r="E241" s="124" t="s">
        <v>15</v>
      </c>
      <c r="F241" s="160" t="s">
        <v>16</v>
      </c>
      <c r="G241" s="168"/>
      <c r="H241" s="169"/>
      <c r="I241" s="160" t="s">
        <v>17</v>
      </c>
      <c r="J241" s="168"/>
      <c r="K241" s="169"/>
    </row>
    <row r="242" spans="1:11" ht="22.5" customHeight="1" x14ac:dyDescent="0.25">
      <c r="A242" s="160" t="s">
        <v>204</v>
      </c>
      <c r="B242" s="168"/>
      <c r="C242" s="169"/>
      <c r="D242" s="124" t="s">
        <v>18</v>
      </c>
      <c r="E242" s="124" t="s">
        <v>19</v>
      </c>
      <c r="F242" s="160" t="s">
        <v>19</v>
      </c>
      <c r="G242" s="168"/>
      <c r="H242" s="169"/>
      <c r="I242" s="160" t="s">
        <v>19</v>
      </c>
      <c r="J242" s="168"/>
      <c r="K242" s="169"/>
    </row>
    <row r="243" spans="1:11" ht="17.100000000000001" customHeight="1" x14ac:dyDescent="0.25">
      <c r="A243" s="162" t="s">
        <v>366</v>
      </c>
      <c r="B243" s="170"/>
      <c r="C243" s="170"/>
      <c r="D243" s="170"/>
      <c r="E243" s="170"/>
      <c r="F243" s="170"/>
      <c r="G243" s="170"/>
      <c r="H243" s="170"/>
      <c r="I243" s="170"/>
      <c r="J243" s="170"/>
      <c r="K243" s="171"/>
    </row>
    <row r="244" spans="1:11" ht="147" customHeight="1" x14ac:dyDescent="0.25">
      <c r="A244" s="162" t="s">
        <v>367</v>
      </c>
      <c r="B244" s="170"/>
      <c r="C244" s="170"/>
      <c r="D244" s="170"/>
      <c r="E244" s="170"/>
      <c r="F244" s="170"/>
      <c r="G244" s="170"/>
      <c r="H244" s="170"/>
      <c r="I244" s="170"/>
      <c r="J244" s="170"/>
      <c r="K244" s="171"/>
    </row>
    <row r="245" spans="1:11" ht="0" hidden="1" customHeight="1" x14ac:dyDescent="0.25">
      <c r="A245" s="129"/>
      <c r="B245" s="133"/>
      <c r="C245" s="133"/>
      <c r="D245" s="133"/>
      <c r="E245" s="133"/>
      <c r="F245" s="133"/>
      <c r="G245" s="133"/>
      <c r="H245" s="133"/>
      <c r="I245" s="133"/>
      <c r="J245" s="133"/>
      <c r="K245" s="134"/>
    </row>
    <row r="246" spans="1:11" ht="0" hidden="1" customHeight="1" x14ac:dyDescent="0.25">
      <c r="A246" s="129"/>
      <c r="B246" s="133"/>
      <c r="C246" s="133"/>
      <c r="D246" s="133"/>
      <c r="E246" s="133"/>
      <c r="F246" s="133"/>
      <c r="G246" s="133"/>
      <c r="H246" s="133"/>
      <c r="I246" s="133"/>
      <c r="J246" s="133"/>
      <c r="K246" s="134"/>
    </row>
    <row r="247" spans="1:11" ht="17.100000000000001" customHeight="1" x14ac:dyDescent="0.25">
      <c r="A247" s="162" t="s">
        <v>368</v>
      </c>
      <c r="B247" s="170"/>
      <c r="C247" s="170"/>
      <c r="D247" s="170"/>
      <c r="E247" s="170"/>
      <c r="F247" s="170"/>
      <c r="G247" s="170"/>
      <c r="H247" s="170"/>
      <c r="I247" s="170"/>
      <c r="J247" s="170"/>
      <c r="K247" s="171"/>
    </row>
    <row r="248" spans="1:11" ht="39.75" customHeight="1" x14ac:dyDescent="0.25">
      <c r="A248" s="162" t="s">
        <v>369</v>
      </c>
      <c r="B248" s="170"/>
      <c r="C248" s="170"/>
      <c r="D248" s="170"/>
      <c r="E248" s="170"/>
      <c r="F248" s="170"/>
      <c r="G248" s="170"/>
      <c r="H248" s="170"/>
      <c r="I248" s="170"/>
      <c r="J248" s="170"/>
      <c r="K248" s="171"/>
    </row>
    <row r="249" spans="1:11" ht="21.95" customHeight="1" x14ac:dyDescent="0.25">
      <c r="A249" s="162" t="s">
        <v>295</v>
      </c>
      <c r="B249" s="170"/>
      <c r="C249" s="170"/>
      <c r="D249" s="170"/>
      <c r="E249" s="170"/>
      <c r="F249" s="170"/>
      <c r="G249" s="170"/>
      <c r="H249" s="170"/>
      <c r="I249" s="170"/>
      <c r="J249" s="170"/>
      <c r="K249" s="171"/>
    </row>
    <row r="250" spans="1:11" ht="17.100000000000001" customHeight="1" x14ac:dyDescent="0.25">
      <c r="A250" s="162" t="s">
        <v>370</v>
      </c>
      <c r="B250" s="170"/>
      <c r="C250" s="170"/>
      <c r="D250" s="170"/>
      <c r="E250" s="170"/>
      <c r="F250" s="170"/>
      <c r="G250" s="170"/>
      <c r="H250" s="170"/>
      <c r="I250" s="170"/>
      <c r="J250" s="170"/>
      <c r="K250" s="171"/>
    </row>
    <row r="251" spans="1:11" ht="112.5" customHeight="1" x14ac:dyDescent="0.25">
      <c r="A251" s="162" t="s">
        <v>371</v>
      </c>
      <c r="B251" s="170"/>
      <c r="C251" s="170"/>
      <c r="D251" s="170"/>
      <c r="E251" s="170"/>
      <c r="F251" s="170"/>
      <c r="G251" s="170"/>
      <c r="H251" s="170"/>
      <c r="I251" s="170"/>
      <c r="J251" s="170"/>
      <c r="K251" s="171"/>
    </row>
    <row r="252" spans="1:11" ht="0" hidden="1" customHeight="1" x14ac:dyDescent="0.25">
      <c r="A252" s="129"/>
      <c r="B252" s="133"/>
      <c r="C252" s="133"/>
      <c r="D252" s="133"/>
      <c r="E252" s="133"/>
      <c r="F252" s="133"/>
      <c r="G252" s="133"/>
      <c r="H252" s="133"/>
      <c r="I252" s="133"/>
      <c r="J252" s="133"/>
      <c r="K252" s="134"/>
    </row>
    <row r="253" spans="1:11" x14ac:dyDescent="0.25">
      <c r="A253" s="160" t="s">
        <v>271</v>
      </c>
      <c r="B253" s="168"/>
      <c r="C253" s="169"/>
      <c r="D253" s="124" t="s">
        <v>11</v>
      </c>
      <c r="E253" s="124" t="s">
        <v>15</v>
      </c>
      <c r="F253" s="160" t="s">
        <v>16</v>
      </c>
      <c r="G253" s="168"/>
      <c r="H253" s="169"/>
      <c r="I253" s="160" t="s">
        <v>17</v>
      </c>
      <c r="J253" s="168"/>
      <c r="K253" s="169"/>
    </row>
    <row r="254" spans="1:11" x14ac:dyDescent="0.25">
      <c r="A254" s="160" t="s">
        <v>213</v>
      </c>
      <c r="B254" s="168"/>
      <c r="C254" s="169"/>
      <c r="D254" s="124" t="s">
        <v>214</v>
      </c>
      <c r="E254" s="124" t="s">
        <v>56</v>
      </c>
      <c r="F254" s="160" t="s">
        <v>116</v>
      </c>
      <c r="G254" s="168"/>
      <c r="H254" s="169"/>
      <c r="I254" s="160" t="s">
        <v>55</v>
      </c>
      <c r="J254" s="168"/>
      <c r="K254" s="169"/>
    </row>
    <row r="255" spans="1:11" ht="36" customHeight="1" x14ac:dyDescent="0.25">
      <c r="A255" s="160" t="s">
        <v>211</v>
      </c>
      <c r="B255" s="168"/>
      <c r="C255" s="169"/>
      <c r="D255" s="124" t="s">
        <v>24</v>
      </c>
      <c r="E255" s="124" t="s">
        <v>54</v>
      </c>
      <c r="F255" s="160" t="s">
        <v>45</v>
      </c>
      <c r="G255" s="168"/>
      <c r="H255" s="169"/>
      <c r="I255" s="160" t="s">
        <v>212</v>
      </c>
      <c r="J255" s="168"/>
      <c r="K255" s="169"/>
    </row>
    <row r="256" spans="1:11" ht="17.100000000000001" customHeight="1" x14ac:dyDescent="0.25">
      <c r="A256" s="162" t="s">
        <v>372</v>
      </c>
      <c r="B256" s="170"/>
      <c r="C256" s="170"/>
      <c r="D256" s="170"/>
      <c r="E256" s="170"/>
      <c r="F256" s="170"/>
      <c r="G256" s="170"/>
      <c r="H256" s="170"/>
      <c r="I256" s="170"/>
      <c r="J256" s="170"/>
      <c r="K256" s="171"/>
    </row>
    <row r="257" spans="1:11" ht="21.95" customHeight="1" x14ac:dyDescent="0.25">
      <c r="A257" s="162" t="s">
        <v>295</v>
      </c>
      <c r="B257" s="170"/>
      <c r="C257" s="170"/>
      <c r="D257" s="170"/>
      <c r="E257" s="170"/>
      <c r="F257" s="170"/>
      <c r="G257" s="170"/>
      <c r="H257" s="170"/>
      <c r="I257" s="170"/>
      <c r="J257" s="170"/>
      <c r="K257" s="171"/>
    </row>
    <row r="258" spans="1:11" ht="17.100000000000001" customHeight="1" x14ac:dyDescent="0.25">
      <c r="A258" s="162" t="s">
        <v>373</v>
      </c>
      <c r="B258" s="170"/>
      <c r="C258" s="170"/>
      <c r="D258" s="170"/>
      <c r="E258" s="170"/>
      <c r="F258" s="170"/>
      <c r="G258" s="170"/>
      <c r="H258" s="170"/>
      <c r="I258" s="170"/>
      <c r="J258" s="170"/>
      <c r="K258" s="171"/>
    </row>
    <row r="259" spans="1:11" ht="91.5" customHeight="1" x14ac:dyDescent="0.25">
      <c r="A259" s="162" t="s">
        <v>374</v>
      </c>
      <c r="B259" s="170"/>
      <c r="C259" s="170"/>
      <c r="D259" s="170"/>
      <c r="E259" s="170"/>
      <c r="F259" s="170"/>
      <c r="G259" s="170"/>
      <c r="H259" s="170"/>
      <c r="I259" s="170"/>
      <c r="J259" s="170"/>
      <c r="K259" s="171"/>
    </row>
    <row r="260" spans="1:11" ht="0" hidden="1" customHeight="1" x14ac:dyDescent="0.25">
      <c r="A260" s="129"/>
      <c r="B260" s="133"/>
      <c r="C260" s="133"/>
      <c r="D260" s="133"/>
      <c r="E260" s="133"/>
      <c r="F260" s="133"/>
      <c r="G260" s="133"/>
      <c r="H260" s="133"/>
      <c r="I260" s="133"/>
      <c r="J260" s="133"/>
      <c r="K260" s="134"/>
    </row>
    <row r="261" spans="1:11" x14ac:dyDescent="0.25">
      <c r="A261" s="160" t="s">
        <v>271</v>
      </c>
      <c r="B261" s="168"/>
      <c r="C261" s="169"/>
      <c r="D261" s="124" t="s">
        <v>11</v>
      </c>
      <c r="E261" s="124" t="s">
        <v>15</v>
      </c>
      <c r="F261" s="160" t="s">
        <v>16</v>
      </c>
      <c r="G261" s="168"/>
      <c r="H261" s="169"/>
      <c r="I261" s="160" t="s">
        <v>17</v>
      </c>
      <c r="J261" s="168"/>
      <c r="K261" s="169"/>
    </row>
    <row r="262" spans="1:11" ht="35.25" customHeight="1" x14ac:dyDescent="0.25">
      <c r="A262" s="160" t="s">
        <v>219</v>
      </c>
      <c r="B262" s="168"/>
      <c r="C262" s="169"/>
      <c r="D262" s="124" t="s">
        <v>18</v>
      </c>
      <c r="E262" s="124" t="s">
        <v>44</v>
      </c>
      <c r="F262" s="160" t="s">
        <v>44</v>
      </c>
      <c r="G262" s="168"/>
      <c r="H262" s="169"/>
      <c r="I262" s="160" t="s">
        <v>44</v>
      </c>
      <c r="J262" s="168"/>
      <c r="K262" s="169"/>
    </row>
    <row r="263" spans="1:11" ht="22.5" customHeight="1" x14ac:dyDescent="0.25">
      <c r="A263" s="160" t="s">
        <v>220</v>
      </c>
      <c r="B263" s="168"/>
      <c r="C263" s="169"/>
      <c r="D263" s="124" t="s">
        <v>18</v>
      </c>
      <c r="E263" s="124" t="s">
        <v>39</v>
      </c>
      <c r="F263" s="160" t="s">
        <v>39</v>
      </c>
      <c r="G263" s="168"/>
      <c r="H263" s="169"/>
      <c r="I263" s="160" t="s">
        <v>39</v>
      </c>
      <c r="J263" s="168"/>
      <c r="K263" s="169"/>
    </row>
    <row r="264" spans="1:11" ht="56.25" customHeight="1" x14ac:dyDescent="0.25">
      <c r="A264" s="160" t="s">
        <v>221</v>
      </c>
      <c r="B264" s="168"/>
      <c r="C264" s="169"/>
      <c r="D264" s="124" t="s">
        <v>18</v>
      </c>
      <c r="E264" s="124" t="s">
        <v>28</v>
      </c>
      <c r="F264" s="160" t="s">
        <v>44</v>
      </c>
      <c r="G264" s="168"/>
      <c r="H264" s="169"/>
      <c r="I264" s="160" t="s">
        <v>27</v>
      </c>
      <c r="J264" s="168"/>
      <c r="K264" s="169"/>
    </row>
    <row r="265" spans="1:11" ht="39" customHeight="1" x14ac:dyDescent="0.25">
      <c r="A265" s="160" t="s">
        <v>222</v>
      </c>
      <c r="B265" s="168"/>
      <c r="C265" s="169"/>
      <c r="D265" s="124" t="s">
        <v>18</v>
      </c>
      <c r="E265" s="124" t="s">
        <v>19</v>
      </c>
      <c r="F265" s="160" t="s">
        <v>19</v>
      </c>
      <c r="G265" s="168"/>
      <c r="H265" s="169"/>
      <c r="I265" s="160" t="s">
        <v>19</v>
      </c>
      <c r="J265" s="168"/>
      <c r="K265" s="169"/>
    </row>
    <row r="266" spans="1:11" ht="0" hidden="1" customHeight="1" x14ac:dyDescent="0.25">
      <c r="A266" s="129"/>
      <c r="B266" s="133"/>
      <c r="C266" s="133"/>
      <c r="D266" s="133"/>
      <c r="E266" s="133"/>
      <c r="F266" s="133"/>
      <c r="G266" s="133"/>
      <c r="H266" s="133"/>
      <c r="I266" s="133"/>
      <c r="J266" s="133"/>
      <c r="K266" s="134"/>
    </row>
    <row r="267" spans="1:11" ht="17.100000000000001" customHeight="1" x14ac:dyDescent="0.25">
      <c r="A267" s="162" t="s">
        <v>375</v>
      </c>
      <c r="B267" s="170"/>
      <c r="C267" s="170"/>
      <c r="D267" s="170"/>
      <c r="E267" s="170"/>
      <c r="F267" s="170"/>
      <c r="G267" s="170"/>
      <c r="H267" s="170"/>
      <c r="I267" s="170"/>
      <c r="J267" s="170"/>
      <c r="K267" s="171"/>
    </row>
    <row r="268" spans="1:11" ht="146.25" customHeight="1" x14ac:dyDescent="0.25">
      <c r="A268" s="162" t="s">
        <v>376</v>
      </c>
      <c r="B268" s="170"/>
      <c r="C268" s="170"/>
      <c r="D268" s="170"/>
      <c r="E268" s="170"/>
      <c r="F268" s="170"/>
      <c r="G268" s="170"/>
      <c r="H268" s="170"/>
      <c r="I268" s="170"/>
      <c r="J268" s="170"/>
      <c r="K268" s="171"/>
    </row>
    <row r="269" spans="1:11" x14ac:dyDescent="0.25">
      <c r="A269" s="160" t="s">
        <v>271</v>
      </c>
      <c r="B269" s="168"/>
      <c r="C269" s="169"/>
      <c r="D269" s="124" t="s">
        <v>11</v>
      </c>
      <c r="E269" s="124" t="s">
        <v>15</v>
      </c>
      <c r="F269" s="160" t="s">
        <v>16</v>
      </c>
      <c r="G269" s="168"/>
      <c r="H269" s="169"/>
      <c r="I269" s="160" t="s">
        <v>17</v>
      </c>
      <c r="J269" s="168"/>
      <c r="K269" s="169"/>
    </row>
    <row r="270" spans="1:11" ht="38.25" customHeight="1" x14ac:dyDescent="0.25">
      <c r="A270" s="160" t="s">
        <v>225</v>
      </c>
      <c r="B270" s="168"/>
      <c r="C270" s="169"/>
      <c r="D270" s="124" t="s">
        <v>24</v>
      </c>
      <c r="E270" s="124" t="s">
        <v>35</v>
      </c>
      <c r="F270" s="160" t="s">
        <v>35</v>
      </c>
      <c r="G270" s="168"/>
      <c r="H270" s="169"/>
      <c r="I270" s="160" t="s">
        <v>35</v>
      </c>
      <c r="J270" s="168"/>
      <c r="K270" s="169"/>
    </row>
    <row r="271" spans="1:11" ht="39.75" customHeight="1" x14ac:dyDescent="0.25">
      <c r="A271" s="160" t="s">
        <v>226</v>
      </c>
      <c r="B271" s="168"/>
      <c r="C271" s="169"/>
      <c r="D271" s="124" t="s">
        <v>24</v>
      </c>
      <c r="E271" s="124" t="s">
        <v>29</v>
      </c>
      <c r="F271" s="160" t="s">
        <v>29</v>
      </c>
      <c r="G271" s="168"/>
      <c r="H271" s="169"/>
      <c r="I271" s="160" t="s">
        <v>29</v>
      </c>
      <c r="J271" s="168"/>
      <c r="K271" s="169"/>
    </row>
    <row r="272" spans="1:11" ht="21.95" customHeight="1" x14ac:dyDescent="0.25">
      <c r="A272" s="162" t="s">
        <v>295</v>
      </c>
      <c r="B272" s="170"/>
      <c r="C272" s="170"/>
      <c r="D272" s="170"/>
      <c r="E272" s="170"/>
      <c r="F272" s="170"/>
      <c r="G272" s="170"/>
      <c r="H272" s="170"/>
      <c r="I272" s="170"/>
      <c r="J272" s="170"/>
      <c r="K272" s="171"/>
    </row>
    <row r="273" spans="1:11" ht="37.5" customHeight="1" x14ac:dyDescent="0.25">
      <c r="A273" s="162" t="s">
        <v>377</v>
      </c>
      <c r="B273" s="170"/>
      <c r="C273" s="170"/>
      <c r="D273" s="170"/>
      <c r="E273" s="170"/>
      <c r="F273" s="170"/>
      <c r="G273" s="170"/>
      <c r="H273" s="170"/>
      <c r="I273" s="170"/>
      <c r="J273" s="170"/>
      <c r="K273" s="171"/>
    </row>
    <row r="274" spans="1:11" ht="182.25" customHeight="1" x14ac:dyDescent="0.25">
      <c r="A274" s="162" t="s">
        <v>378</v>
      </c>
      <c r="B274" s="170"/>
      <c r="C274" s="170"/>
      <c r="D274" s="170"/>
      <c r="E274" s="170"/>
      <c r="F274" s="170"/>
      <c r="G274" s="170"/>
      <c r="H274" s="170"/>
      <c r="I274" s="170"/>
      <c r="J274" s="170"/>
      <c r="K274" s="171"/>
    </row>
    <row r="275" spans="1:11" ht="0" hidden="1" customHeight="1" x14ac:dyDescent="0.25">
      <c r="A275" s="129"/>
      <c r="B275" s="133"/>
      <c r="C275" s="133"/>
      <c r="D275" s="133"/>
      <c r="E275" s="133"/>
      <c r="F275" s="133"/>
      <c r="G275" s="133"/>
      <c r="H275" s="133"/>
      <c r="I275" s="133"/>
      <c r="J275" s="133"/>
      <c r="K275" s="134"/>
    </row>
    <row r="276" spans="1:11" x14ac:dyDescent="0.25">
      <c r="A276" s="160" t="s">
        <v>271</v>
      </c>
      <c r="B276" s="168"/>
      <c r="C276" s="169"/>
      <c r="D276" s="124" t="s">
        <v>11</v>
      </c>
      <c r="E276" s="124" t="s">
        <v>15</v>
      </c>
      <c r="F276" s="160" t="s">
        <v>16</v>
      </c>
      <c r="G276" s="168"/>
      <c r="H276" s="169"/>
      <c r="I276" s="160" t="s">
        <v>17</v>
      </c>
      <c r="J276" s="168"/>
      <c r="K276" s="169"/>
    </row>
    <row r="277" spans="1:11" ht="32.25" customHeight="1" x14ac:dyDescent="0.25">
      <c r="A277" s="160" t="s">
        <v>229</v>
      </c>
      <c r="B277" s="168"/>
      <c r="C277" s="169"/>
      <c r="D277" s="124" t="s">
        <v>24</v>
      </c>
      <c r="E277" s="124" t="s">
        <v>34</v>
      </c>
      <c r="F277" s="160" t="s">
        <v>34</v>
      </c>
      <c r="G277" s="168"/>
      <c r="H277" s="169"/>
      <c r="I277" s="160" t="s">
        <v>34</v>
      </c>
      <c r="J277" s="168"/>
      <c r="K277" s="169"/>
    </row>
    <row r="278" spans="1:11" ht="67.5" customHeight="1" x14ac:dyDescent="0.25">
      <c r="A278" s="160" t="s">
        <v>230</v>
      </c>
      <c r="B278" s="168"/>
      <c r="C278" s="169"/>
      <c r="D278" s="124" t="s">
        <v>24</v>
      </c>
      <c r="E278" s="124" t="s">
        <v>231</v>
      </c>
      <c r="F278" s="160" t="s">
        <v>231</v>
      </c>
      <c r="G278" s="168"/>
      <c r="H278" s="169"/>
      <c r="I278" s="160" t="s">
        <v>57</v>
      </c>
      <c r="J278" s="168"/>
      <c r="K278" s="169"/>
    </row>
    <row r="279" spans="1:11" ht="34.5" customHeight="1" x14ac:dyDescent="0.25">
      <c r="A279" s="160" t="s">
        <v>232</v>
      </c>
      <c r="B279" s="168"/>
      <c r="C279" s="169"/>
      <c r="D279" s="124" t="s">
        <v>20</v>
      </c>
      <c r="E279" s="124" t="s">
        <v>233</v>
      </c>
      <c r="F279" s="160" t="s">
        <v>234</v>
      </c>
      <c r="G279" s="168"/>
      <c r="H279" s="169"/>
      <c r="I279" s="160" t="s">
        <v>235</v>
      </c>
      <c r="J279" s="168"/>
      <c r="K279" s="169"/>
    </row>
    <row r="280" spans="1:11" ht="35.25" customHeight="1" x14ac:dyDescent="0.25">
      <c r="A280" s="162" t="s">
        <v>379</v>
      </c>
      <c r="B280" s="170"/>
      <c r="C280" s="170"/>
      <c r="D280" s="170"/>
      <c r="E280" s="170"/>
      <c r="F280" s="170"/>
      <c r="G280" s="170"/>
      <c r="H280" s="170"/>
      <c r="I280" s="170"/>
      <c r="J280" s="170"/>
      <c r="K280" s="171"/>
    </row>
    <row r="281" spans="1:11" ht="287.25" customHeight="1" x14ac:dyDescent="0.25">
      <c r="A281" s="162" t="s">
        <v>380</v>
      </c>
      <c r="B281" s="170"/>
      <c r="C281" s="170"/>
      <c r="D281" s="170"/>
      <c r="E281" s="170"/>
      <c r="F281" s="170"/>
      <c r="G281" s="170"/>
      <c r="H281" s="170"/>
      <c r="I281" s="170"/>
      <c r="J281" s="170"/>
      <c r="K281" s="171"/>
    </row>
    <row r="282" spans="1:11" ht="0" hidden="1" customHeight="1" x14ac:dyDescent="0.25">
      <c r="A282" s="129"/>
      <c r="B282" s="133"/>
      <c r="C282" s="133"/>
      <c r="D282" s="133"/>
      <c r="E282" s="133"/>
      <c r="F282" s="133"/>
      <c r="G282" s="133"/>
      <c r="H282" s="133"/>
      <c r="I282" s="133"/>
      <c r="J282" s="133"/>
      <c r="K282" s="134"/>
    </row>
    <row r="283" spans="1:11" x14ac:dyDescent="0.25">
      <c r="A283" s="160" t="s">
        <v>271</v>
      </c>
      <c r="B283" s="168"/>
      <c r="C283" s="169"/>
      <c r="D283" s="124" t="s">
        <v>11</v>
      </c>
      <c r="E283" s="124" t="s">
        <v>15</v>
      </c>
      <c r="F283" s="160" t="s">
        <v>16</v>
      </c>
      <c r="G283" s="168"/>
      <c r="H283" s="169"/>
      <c r="I283" s="160" t="s">
        <v>17</v>
      </c>
      <c r="J283" s="168"/>
      <c r="K283" s="169"/>
    </row>
    <row r="284" spans="1:11" ht="33" customHeight="1" x14ac:dyDescent="0.25">
      <c r="A284" s="160" t="s">
        <v>238</v>
      </c>
      <c r="B284" s="168"/>
      <c r="C284" s="169"/>
      <c r="D284" s="124" t="s">
        <v>24</v>
      </c>
      <c r="E284" s="124" t="s">
        <v>39</v>
      </c>
      <c r="F284" s="160" t="s">
        <v>39</v>
      </c>
      <c r="G284" s="168"/>
      <c r="H284" s="169"/>
      <c r="I284" s="160" t="s">
        <v>39</v>
      </c>
      <c r="J284" s="168"/>
      <c r="K284" s="169"/>
    </row>
    <row r="285" spans="1:11" ht="37.5" customHeight="1" x14ac:dyDescent="0.25">
      <c r="A285" s="160" t="s">
        <v>239</v>
      </c>
      <c r="B285" s="168"/>
      <c r="C285" s="169"/>
      <c r="D285" s="124" t="s">
        <v>24</v>
      </c>
      <c r="E285" s="124" t="s">
        <v>240</v>
      </c>
      <c r="F285" s="160" t="s">
        <v>240</v>
      </c>
      <c r="G285" s="168"/>
      <c r="H285" s="169"/>
      <c r="I285" s="160" t="s">
        <v>240</v>
      </c>
      <c r="J285" s="168"/>
      <c r="K285" s="169"/>
    </row>
    <row r="286" spans="1:11" ht="0" hidden="1" customHeight="1" x14ac:dyDescent="0.25">
      <c r="A286" s="129"/>
      <c r="B286" s="133"/>
      <c r="C286" s="133"/>
      <c r="D286" s="133"/>
      <c r="E286" s="133"/>
      <c r="F286" s="133"/>
      <c r="G286" s="133"/>
      <c r="H286" s="133"/>
      <c r="I286" s="133"/>
      <c r="J286" s="133"/>
      <c r="K286" s="134"/>
    </row>
    <row r="287" spans="1:11" ht="17.100000000000001" customHeight="1" x14ac:dyDescent="0.25">
      <c r="A287" s="162" t="s">
        <v>381</v>
      </c>
      <c r="B287" s="170"/>
      <c r="C287" s="170"/>
      <c r="D287" s="170"/>
      <c r="E287" s="170"/>
      <c r="F287" s="170"/>
      <c r="G287" s="170"/>
      <c r="H287" s="170"/>
      <c r="I287" s="170"/>
      <c r="J287" s="170"/>
      <c r="K287" s="171"/>
    </row>
    <row r="288" spans="1:11" ht="64.5" customHeight="1" x14ac:dyDescent="0.25">
      <c r="A288" s="180" t="s">
        <v>277</v>
      </c>
      <c r="B288" s="170"/>
      <c r="C288" s="170"/>
      <c r="D288" s="170"/>
      <c r="E288" s="170"/>
      <c r="F288" s="170"/>
      <c r="G288" s="170"/>
      <c r="H288" s="170"/>
      <c r="I288" s="170"/>
      <c r="J288" s="170"/>
      <c r="K288" s="171"/>
    </row>
    <row r="289" spans="1:11" ht="0" hidden="1" customHeight="1" x14ac:dyDescent="0.25">
      <c r="A289" s="129"/>
      <c r="B289" s="133"/>
      <c r="C289" s="133"/>
      <c r="D289" s="133"/>
      <c r="E289" s="133"/>
      <c r="F289" s="133"/>
      <c r="G289" s="133"/>
      <c r="H289" s="133"/>
      <c r="I289" s="133"/>
      <c r="J289" s="133"/>
      <c r="K289" s="134"/>
    </row>
    <row r="290" spans="1:11" x14ac:dyDescent="0.25">
      <c r="A290" s="160" t="s">
        <v>271</v>
      </c>
      <c r="B290" s="168"/>
      <c r="C290" s="169"/>
      <c r="D290" s="124" t="s">
        <v>11</v>
      </c>
      <c r="E290" s="124" t="s">
        <v>15</v>
      </c>
      <c r="F290" s="160" t="s">
        <v>16</v>
      </c>
      <c r="G290" s="168"/>
      <c r="H290" s="169"/>
      <c r="I290" s="160" t="s">
        <v>17</v>
      </c>
      <c r="J290" s="168"/>
      <c r="K290" s="169"/>
    </row>
    <row r="291" spans="1:11" ht="30.75" customHeight="1" x14ac:dyDescent="0.25">
      <c r="A291" s="160" t="s">
        <v>243</v>
      </c>
      <c r="B291" s="168"/>
      <c r="C291" s="169"/>
      <c r="D291" s="124" t="s">
        <v>24</v>
      </c>
      <c r="E291" s="124" t="s">
        <v>29</v>
      </c>
      <c r="F291" s="160" t="s">
        <v>29</v>
      </c>
      <c r="G291" s="168"/>
      <c r="H291" s="169"/>
      <c r="I291" s="160" t="s">
        <v>29</v>
      </c>
      <c r="J291" s="168"/>
      <c r="K291" s="169"/>
    </row>
    <row r="292" spans="1:11" ht="33.75" customHeight="1" x14ac:dyDescent="0.25">
      <c r="A292" s="160" t="s">
        <v>244</v>
      </c>
      <c r="B292" s="168"/>
      <c r="C292" s="169"/>
      <c r="D292" s="124" t="s">
        <v>24</v>
      </c>
      <c r="E292" s="125">
        <v>50</v>
      </c>
      <c r="F292" s="160" t="s">
        <v>58</v>
      </c>
      <c r="G292" s="168"/>
      <c r="H292" s="169"/>
      <c r="I292" s="160" t="s">
        <v>59</v>
      </c>
      <c r="J292" s="168"/>
      <c r="K292" s="169"/>
    </row>
    <row r="293" spans="1:11" ht="0" hidden="1" customHeight="1" x14ac:dyDescent="0.25">
      <c r="A293" s="129"/>
      <c r="B293" s="133"/>
      <c r="C293" s="133"/>
      <c r="D293" s="133"/>
      <c r="E293" s="133"/>
      <c r="F293" s="133"/>
      <c r="G293" s="133"/>
      <c r="H293" s="133"/>
      <c r="I293" s="133"/>
      <c r="J293" s="133"/>
      <c r="K293" s="134"/>
    </row>
    <row r="294" spans="1:11" ht="0" hidden="1" customHeight="1" x14ac:dyDescent="0.25">
      <c r="A294" s="129"/>
      <c r="B294" s="133"/>
      <c r="C294" s="133"/>
      <c r="D294" s="133"/>
      <c r="E294" s="133"/>
      <c r="F294" s="133"/>
      <c r="G294" s="133"/>
      <c r="H294" s="133"/>
      <c r="I294" s="133"/>
      <c r="J294" s="133"/>
      <c r="K294" s="134"/>
    </row>
    <row r="295" spans="1:11" ht="6" customHeight="1" x14ac:dyDescent="0.25">
      <c r="A295" s="137"/>
      <c r="B295" s="138"/>
      <c r="C295" s="138"/>
      <c r="D295" s="138"/>
      <c r="E295" s="138"/>
      <c r="F295" s="138"/>
      <c r="G295" s="138"/>
      <c r="H295" s="138"/>
      <c r="I295" s="138"/>
      <c r="J295" s="138"/>
      <c r="K295" s="139"/>
    </row>
    <row r="296" spans="1:11" ht="0" hidden="1" customHeight="1" x14ac:dyDescent="0.25">
      <c r="A296" s="133"/>
      <c r="B296" s="133"/>
      <c r="C296" s="133"/>
      <c r="D296" s="133"/>
      <c r="E296" s="133"/>
      <c r="F296" s="133"/>
      <c r="G296" s="133"/>
      <c r="H296" s="133"/>
      <c r="I296" s="133"/>
      <c r="J296" s="133"/>
      <c r="K296" s="133"/>
    </row>
    <row r="297" spans="1:11" ht="5.0999999999999996" customHeight="1" x14ac:dyDescent="0.25">
      <c r="A297" s="133"/>
      <c r="B297" s="133"/>
      <c r="C297" s="133"/>
      <c r="D297" s="133"/>
      <c r="E297" s="133"/>
      <c r="F297" s="133"/>
      <c r="G297" s="133"/>
      <c r="H297" s="133"/>
      <c r="I297" s="133"/>
      <c r="J297" s="133"/>
      <c r="K297" s="133"/>
    </row>
    <row r="298" spans="1:11" ht="65.25" customHeight="1" x14ac:dyDescent="0.25">
      <c r="A298" s="154" t="s">
        <v>285</v>
      </c>
      <c r="B298" s="168"/>
      <c r="C298" s="168"/>
      <c r="D298" s="168"/>
      <c r="E298" s="168"/>
      <c r="F298" s="168"/>
      <c r="G298" s="168"/>
      <c r="H298" s="168"/>
      <c r="I298" s="168"/>
      <c r="J298" s="168"/>
      <c r="K298" s="169"/>
    </row>
    <row r="299" spans="1:11" ht="5.0999999999999996" customHeight="1" x14ac:dyDescent="0.25">
      <c r="A299" s="133"/>
      <c r="B299" s="133"/>
      <c r="C299" s="133"/>
      <c r="D299" s="133"/>
      <c r="E299" s="133"/>
      <c r="F299" s="133"/>
      <c r="G299" s="133"/>
      <c r="H299" s="133"/>
      <c r="I299" s="133"/>
      <c r="J299" s="133"/>
      <c r="K299" s="133"/>
    </row>
    <row r="300" spans="1:11" ht="57" customHeight="1" x14ac:dyDescent="0.25">
      <c r="A300" s="154" t="s">
        <v>290</v>
      </c>
      <c r="B300" s="168"/>
      <c r="C300" s="168"/>
      <c r="D300" s="168"/>
      <c r="E300" s="168"/>
      <c r="F300" s="168"/>
      <c r="G300" s="168"/>
      <c r="H300" s="168"/>
      <c r="I300" s="168"/>
      <c r="J300" s="168"/>
      <c r="K300" s="169"/>
    </row>
    <row r="301" spans="1:11" ht="5.0999999999999996" customHeight="1" x14ac:dyDescent="0.25">
      <c r="A301" s="133"/>
      <c r="B301" s="133"/>
      <c r="C301" s="133"/>
      <c r="D301" s="133"/>
      <c r="E301" s="133"/>
      <c r="F301" s="133"/>
      <c r="G301" s="133"/>
      <c r="H301" s="133"/>
      <c r="I301" s="133"/>
      <c r="J301" s="133"/>
      <c r="K301" s="133"/>
    </row>
    <row r="302" spans="1:11" ht="80.25" customHeight="1" x14ac:dyDescent="0.25">
      <c r="A302" s="154" t="s">
        <v>291</v>
      </c>
      <c r="B302" s="168"/>
      <c r="C302" s="168"/>
      <c r="D302" s="168"/>
      <c r="E302" s="168"/>
      <c r="F302" s="168"/>
      <c r="G302" s="168"/>
      <c r="H302" s="168"/>
      <c r="I302" s="168"/>
      <c r="J302" s="168"/>
      <c r="K302" s="169"/>
    </row>
    <row r="303" spans="1:11" x14ac:dyDescent="0.25">
      <c r="A303" s="133"/>
      <c r="B303" s="133"/>
      <c r="C303" s="133"/>
      <c r="D303" s="133"/>
      <c r="E303" s="133"/>
      <c r="F303" s="133"/>
      <c r="G303" s="133"/>
      <c r="H303" s="133"/>
      <c r="I303" s="133"/>
      <c r="J303" s="133"/>
      <c r="K303" s="133"/>
    </row>
    <row r="304" spans="1:11" x14ac:dyDescent="0.25">
      <c r="A304" s="133"/>
      <c r="B304" s="133"/>
      <c r="C304" s="133"/>
      <c r="D304" s="133"/>
      <c r="E304" s="133"/>
      <c r="F304" s="133"/>
      <c r="G304" s="133"/>
      <c r="H304" s="133"/>
      <c r="I304" s="133"/>
      <c r="J304" s="133"/>
      <c r="K304" s="133"/>
    </row>
    <row r="305" spans="1:11" x14ac:dyDescent="0.25">
      <c r="A305" s="133"/>
      <c r="B305" s="133"/>
      <c r="C305" s="133"/>
      <c r="D305" s="133"/>
      <c r="E305" s="133"/>
      <c r="F305" s="133"/>
      <c r="G305" s="133"/>
      <c r="H305" s="133"/>
      <c r="I305" s="133"/>
      <c r="J305" s="133"/>
      <c r="K305" s="133"/>
    </row>
    <row r="306" spans="1:11" x14ac:dyDescent="0.25">
      <c r="A306" s="133"/>
      <c r="B306" s="133"/>
      <c r="C306" s="133"/>
      <c r="D306" s="133"/>
      <c r="E306" s="133"/>
      <c r="F306" s="133"/>
      <c r="G306" s="133"/>
      <c r="H306" s="133"/>
      <c r="I306" s="133"/>
      <c r="J306" s="133"/>
      <c r="K306" s="133"/>
    </row>
  </sheetData>
  <mergeCells count="495">
    <mergeCell ref="A25:C25"/>
    <mergeCell ref="F25:H25"/>
    <mergeCell ref="I25:K25"/>
    <mergeCell ref="A298:K298"/>
    <mergeCell ref="A300:K300"/>
    <mergeCell ref="A302:K302"/>
    <mergeCell ref="A291:C291"/>
    <mergeCell ref="F291:H291"/>
    <mergeCell ref="I291:K291"/>
    <mergeCell ref="A292:C292"/>
    <mergeCell ref="F292:H292"/>
    <mergeCell ref="I292:K292"/>
    <mergeCell ref="A285:C285"/>
    <mergeCell ref="F285:H285"/>
    <mergeCell ref="I285:K285"/>
    <mergeCell ref="A287:K287"/>
    <mergeCell ref="A288:K288"/>
    <mergeCell ref="A290:C290"/>
    <mergeCell ref="F290:H290"/>
    <mergeCell ref="I290:K290"/>
    <mergeCell ref="A280:K280"/>
    <mergeCell ref="A281:K281"/>
    <mergeCell ref="A283:C283"/>
    <mergeCell ref="F283:H283"/>
    <mergeCell ref="I283:K283"/>
    <mergeCell ref="A284:C284"/>
    <mergeCell ref="F284:H284"/>
    <mergeCell ref="I284:K284"/>
    <mergeCell ref="A278:C278"/>
    <mergeCell ref="F278:H278"/>
    <mergeCell ref="I278:K278"/>
    <mergeCell ref="A279:C279"/>
    <mergeCell ref="F279:H279"/>
    <mergeCell ref="I279:K279"/>
    <mergeCell ref="A276:C276"/>
    <mergeCell ref="F276:H276"/>
    <mergeCell ref="I276:K276"/>
    <mergeCell ref="A277:C277"/>
    <mergeCell ref="F277:H277"/>
    <mergeCell ref="I277:K277"/>
    <mergeCell ref="A271:C271"/>
    <mergeCell ref="F271:H271"/>
    <mergeCell ref="I271:K271"/>
    <mergeCell ref="A272:K272"/>
    <mergeCell ref="A273:K273"/>
    <mergeCell ref="A274:K274"/>
    <mergeCell ref="A267:K267"/>
    <mergeCell ref="A268:K268"/>
    <mergeCell ref="A269:C269"/>
    <mergeCell ref="F269:H269"/>
    <mergeCell ref="I269:K269"/>
    <mergeCell ref="A270:C270"/>
    <mergeCell ref="F270:H270"/>
    <mergeCell ref="I270:K270"/>
    <mergeCell ref="A264:C264"/>
    <mergeCell ref="F264:H264"/>
    <mergeCell ref="I264:K264"/>
    <mergeCell ref="A265:C265"/>
    <mergeCell ref="F265:H265"/>
    <mergeCell ref="I265:K265"/>
    <mergeCell ref="A262:C262"/>
    <mergeCell ref="F262:H262"/>
    <mergeCell ref="I262:K262"/>
    <mergeCell ref="A263:C263"/>
    <mergeCell ref="F263:H263"/>
    <mergeCell ref="I263:K263"/>
    <mergeCell ref="A256:K256"/>
    <mergeCell ref="A257:K257"/>
    <mergeCell ref="A258:K258"/>
    <mergeCell ref="A259:K259"/>
    <mergeCell ref="A261:C261"/>
    <mergeCell ref="F261:H261"/>
    <mergeCell ref="I261:K261"/>
    <mergeCell ref="A254:C254"/>
    <mergeCell ref="F254:H254"/>
    <mergeCell ref="I254:K254"/>
    <mergeCell ref="A255:C255"/>
    <mergeCell ref="F255:H255"/>
    <mergeCell ref="I255:K255"/>
    <mergeCell ref="A248:K248"/>
    <mergeCell ref="A249:K249"/>
    <mergeCell ref="A250:K250"/>
    <mergeCell ref="A251:K251"/>
    <mergeCell ref="A253:C253"/>
    <mergeCell ref="F253:H253"/>
    <mergeCell ref="I253:K253"/>
    <mergeCell ref="A242:C242"/>
    <mergeCell ref="F242:H242"/>
    <mergeCell ref="I242:K242"/>
    <mergeCell ref="A243:K243"/>
    <mergeCell ref="A244:K244"/>
    <mergeCell ref="A247:K247"/>
    <mergeCell ref="A236:C236"/>
    <mergeCell ref="F236:H236"/>
    <mergeCell ref="I236:K236"/>
    <mergeCell ref="A238:K238"/>
    <mergeCell ref="A239:K239"/>
    <mergeCell ref="A241:C241"/>
    <mergeCell ref="F241:H241"/>
    <mergeCell ref="I241:K241"/>
    <mergeCell ref="A234:C234"/>
    <mergeCell ref="F234:H234"/>
    <mergeCell ref="I234:K234"/>
    <mergeCell ref="A235:C235"/>
    <mergeCell ref="F235:H235"/>
    <mergeCell ref="I235:K235"/>
    <mergeCell ref="A229:K229"/>
    <mergeCell ref="A230:K230"/>
    <mergeCell ref="A232:C232"/>
    <mergeCell ref="F232:H232"/>
    <mergeCell ref="I232:K232"/>
    <mergeCell ref="A233:C233"/>
    <mergeCell ref="F233:H233"/>
    <mergeCell ref="I233:K233"/>
    <mergeCell ref="A227:C227"/>
    <mergeCell ref="F227:H227"/>
    <mergeCell ref="I227:K227"/>
    <mergeCell ref="A228:C228"/>
    <mergeCell ref="F228:H228"/>
    <mergeCell ref="I228:K228"/>
    <mergeCell ref="A222:K222"/>
    <mergeCell ref="A223:K223"/>
    <mergeCell ref="A224:K224"/>
    <mergeCell ref="A226:C226"/>
    <mergeCell ref="F226:H226"/>
    <mergeCell ref="I226:K226"/>
    <mergeCell ref="A218:K218"/>
    <mergeCell ref="A219:K219"/>
    <mergeCell ref="A220:C220"/>
    <mergeCell ref="F220:H220"/>
    <mergeCell ref="I220:K220"/>
    <mergeCell ref="A221:C221"/>
    <mergeCell ref="F221:H221"/>
    <mergeCell ref="I221:K221"/>
    <mergeCell ref="A212:K212"/>
    <mergeCell ref="A213:K213"/>
    <mergeCell ref="A215:C215"/>
    <mergeCell ref="F215:H215"/>
    <mergeCell ref="I215:K215"/>
    <mergeCell ref="A216:C216"/>
    <mergeCell ref="F216:H216"/>
    <mergeCell ref="I216:K216"/>
    <mergeCell ref="A207:K207"/>
    <mergeCell ref="A208:K208"/>
    <mergeCell ref="A210:C210"/>
    <mergeCell ref="F210:H210"/>
    <mergeCell ref="I210:K210"/>
    <mergeCell ref="A211:C211"/>
    <mergeCell ref="F211:H211"/>
    <mergeCell ref="I211:K211"/>
    <mergeCell ref="A202:K202"/>
    <mergeCell ref="A203:K203"/>
    <mergeCell ref="A205:C205"/>
    <mergeCell ref="F205:H205"/>
    <mergeCell ref="I205:K205"/>
    <mergeCell ref="A206:C206"/>
    <mergeCell ref="F206:H206"/>
    <mergeCell ref="I206:K206"/>
    <mergeCell ref="A200:C200"/>
    <mergeCell ref="F200:H200"/>
    <mergeCell ref="I200:K200"/>
    <mergeCell ref="A201:C201"/>
    <mergeCell ref="F201:H201"/>
    <mergeCell ref="I201:K201"/>
    <mergeCell ref="A195:C195"/>
    <mergeCell ref="F195:H195"/>
    <mergeCell ref="I195:K195"/>
    <mergeCell ref="A196:K196"/>
    <mergeCell ref="A197:K197"/>
    <mergeCell ref="A199:C199"/>
    <mergeCell ref="F199:H199"/>
    <mergeCell ref="I199:K199"/>
    <mergeCell ref="A190:C190"/>
    <mergeCell ref="F190:H190"/>
    <mergeCell ref="I190:K190"/>
    <mergeCell ref="A191:K191"/>
    <mergeCell ref="A192:K192"/>
    <mergeCell ref="A194:C194"/>
    <mergeCell ref="F194:H194"/>
    <mergeCell ref="I194:K194"/>
    <mergeCell ref="A184:C184"/>
    <mergeCell ref="F184:H184"/>
    <mergeCell ref="I184:K184"/>
    <mergeCell ref="A186:K186"/>
    <mergeCell ref="A187:K187"/>
    <mergeCell ref="A189:C189"/>
    <mergeCell ref="F189:H189"/>
    <mergeCell ref="I189:K189"/>
    <mergeCell ref="A179:C179"/>
    <mergeCell ref="F179:H179"/>
    <mergeCell ref="I179:K179"/>
    <mergeCell ref="A180:K180"/>
    <mergeCell ref="A181:K181"/>
    <mergeCell ref="A183:C183"/>
    <mergeCell ref="F183:H183"/>
    <mergeCell ref="I183:K183"/>
    <mergeCell ref="A174:C174"/>
    <mergeCell ref="F174:H174"/>
    <mergeCell ref="I174:K174"/>
    <mergeCell ref="A175:K175"/>
    <mergeCell ref="A176:K176"/>
    <mergeCell ref="A178:C178"/>
    <mergeCell ref="F178:H178"/>
    <mergeCell ref="I178:K178"/>
    <mergeCell ref="A169:C169"/>
    <mergeCell ref="F169:H169"/>
    <mergeCell ref="I169:K169"/>
    <mergeCell ref="A170:K170"/>
    <mergeCell ref="A171:K171"/>
    <mergeCell ref="A173:C173"/>
    <mergeCell ref="F173:H173"/>
    <mergeCell ref="I173:K173"/>
    <mergeCell ref="A164:C164"/>
    <mergeCell ref="F164:H164"/>
    <mergeCell ref="I164:K164"/>
    <mergeCell ref="A165:K165"/>
    <mergeCell ref="A166:K166"/>
    <mergeCell ref="A168:C168"/>
    <mergeCell ref="F168:H168"/>
    <mergeCell ref="I168:K168"/>
    <mergeCell ref="A159:C159"/>
    <mergeCell ref="F159:H159"/>
    <mergeCell ref="I159:K159"/>
    <mergeCell ref="A160:K160"/>
    <mergeCell ref="A161:K161"/>
    <mergeCell ref="A163:C163"/>
    <mergeCell ref="F163:H163"/>
    <mergeCell ref="I163:K163"/>
    <mergeCell ref="A153:C153"/>
    <mergeCell ref="F153:H153"/>
    <mergeCell ref="I153:K153"/>
    <mergeCell ref="A155:K155"/>
    <mergeCell ref="A156:K156"/>
    <mergeCell ref="A158:C158"/>
    <mergeCell ref="F158:H158"/>
    <mergeCell ref="I158:K158"/>
    <mergeCell ref="A148:C148"/>
    <mergeCell ref="F148:H148"/>
    <mergeCell ref="I148:K148"/>
    <mergeCell ref="A149:K149"/>
    <mergeCell ref="A150:K150"/>
    <mergeCell ref="A152:C152"/>
    <mergeCell ref="F152:H152"/>
    <mergeCell ref="I152:K152"/>
    <mergeCell ref="A144:C144"/>
    <mergeCell ref="F144:H144"/>
    <mergeCell ref="I144:K144"/>
    <mergeCell ref="A145:K145"/>
    <mergeCell ref="A146:K146"/>
    <mergeCell ref="A147:C147"/>
    <mergeCell ref="F147:H147"/>
    <mergeCell ref="I147:K147"/>
    <mergeCell ref="A139:C139"/>
    <mergeCell ref="F139:H139"/>
    <mergeCell ref="I139:K139"/>
    <mergeCell ref="A140:K140"/>
    <mergeCell ref="A141:K141"/>
    <mergeCell ref="A143:C143"/>
    <mergeCell ref="F143:H143"/>
    <mergeCell ref="I143:K143"/>
    <mergeCell ref="A134:C134"/>
    <mergeCell ref="F134:H134"/>
    <mergeCell ref="I134:K134"/>
    <mergeCell ref="A135:K135"/>
    <mergeCell ref="A136:K136"/>
    <mergeCell ref="A138:C138"/>
    <mergeCell ref="F138:H138"/>
    <mergeCell ref="I138:K138"/>
    <mergeCell ref="A129:C129"/>
    <mergeCell ref="F129:H129"/>
    <mergeCell ref="I129:K129"/>
    <mergeCell ref="A130:K130"/>
    <mergeCell ref="A131:K131"/>
    <mergeCell ref="A133:C133"/>
    <mergeCell ref="F133:H133"/>
    <mergeCell ref="I133:K133"/>
    <mergeCell ref="A123:C123"/>
    <mergeCell ref="F123:H123"/>
    <mergeCell ref="I123:K123"/>
    <mergeCell ref="A125:K125"/>
    <mergeCell ref="A126:K126"/>
    <mergeCell ref="A128:C128"/>
    <mergeCell ref="F128:H128"/>
    <mergeCell ref="I128:K128"/>
    <mergeCell ref="A118:C118"/>
    <mergeCell ref="F118:H118"/>
    <mergeCell ref="I118:K118"/>
    <mergeCell ref="A119:K119"/>
    <mergeCell ref="A120:K120"/>
    <mergeCell ref="A122:C122"/>
    <mergeCell ref="F122:H122"/>
    <mergeCell ref="I122:K122"/>
    <mergeCell ref="A113:C113"/>
    <mergeCell ref="F113:H113"/>
    <mergeCell ref="I113:K113"/>
    <mergeCell ref="A114:K114"/>
    <mergeCell ref="A115:K115"/>
    <mergeCell ref="A117:C117"/>
    <mergeCell ref="F117:H117"/>
    <mergeCell ref="I117:K117"/>
    <mergeCell ref="A108:C108"/>
    <mergeCell ref="F108:H108"/>
    <mergeCell ref="I108:K108"/>
    <mergeCell ref="A109:K109"/>
    <mergeCell ref="A110:K110"/>
    <mergeCell ref="A112:C112"/>
    <mergeCell ref="F112:H112"/>
    <mergeCell ref="I112:K112"/>
    <mergeCell ref="A103:K103"/>
    <mergeCell ref="A104:K104"/>
    <mergeCell ref="A105:K105"/>
    <mergeCell ref="A107:C107"/>
    <mergeCell ref="F107:H107"/>
    <mergeCell ref="I107:K107"/>
    <mergeCell ref="A99:K99"/>
    <mergeCell ref="A100:K100"/>
    <mergeCell ref="A101:C101"/>
    <mergeCell ref="F101:H101"/>
    <mergeCell ref="I101:K101"/>
    <mergeCell ref="A102:C102"/>
    <mergeCell ref="F102:H102"/>
    <mergeCell ref="I102:K102"/>
    <mergeCell ref="A93:K93"/>
    <mergeCell ref="A94:K94"/>
    <mergeCell ref="A96:C96"/>
    <mergeCell ref="F96:H96"/>
    <mergeCell ref="I96:K96"/>
    <mergeCell ref="A97:C97"/>
    <mergeCell ref="F97:H97"/>
    <mergeCell ref="I97:K97"/>
    <mergeCell ref="A88:K88"/>
    <mergeCell ref="A90:K90"/>
    <mergeCell ref="A91:C91"/>
    <mergeCell ref="F91:H91"/>
    <mergeCell ref="I91:K91"/>
    <mergeCell ref="A92:C92"/>
    <mergeCell ref="F92:H92"/>
    <mergeCell ref="I92:K92"/>
    <mergeCell ref="A86:C86"/>
    <mergeCell ref="F86:H86"/>
    <mergeCell ref="I86:K86"/>
    <mergeCell ref="A87:C87"/>
    <mergeCell ref="F87:H87"/>
    <mergeCell ref="I87:K87"/>
    <mergeCell ref="A84:C84"/>
    <mergeCell ref="F84:H84"/>
    <mergeCell ref="I84:K84"/>
    <mergeCell ref="A85:C85"/>
    <mergeCell ref="F85:H85"/>
    <mergeCell ref="I85:K85"/>
    <mergeCell ref="A82:C82"/>
    <mergeCell ref="F82:H82"/>
    <mergeCell ref="I82:K82"/>
    <mergeCell ref="A83:C83"/>
    <mergeCell ref="F83:H83"/>
    <mergeCell ref="I83:K83"/>
    <mergeCell ref="A77:C77"/>
    <mergeCell ref="F77:H77"/>
    <mergeCell ref="I77:K77"/>
    <mergeCell ref="A78:K78"/>
    <mergeCell ref="A79:K79"/>
    <mergeCell ref="A81:C81"/>
    <mergeCell ref="F81:H81"/>
    <mergeCell ref="I81:K81"/>
    <mergeCell ref="A71:C71"/>
    <mergeCell ref="F71:H71"/>
    <mergeCell ref="I71:K71"/>
    <mergeCell ref="A73:K73"/>
    <mergeCell ref="A74:K74"/>
    <mergeCell ref="A76:C76"/>
    <mergeCell ref="F76:H76"/>
    <mergeCell ref="I76:K76"/>
    <mergeCell ref="A66:K66"/>
    <mergeCell ref="A67:K67"/>
    <mergeCell ref="A69:C69"/>
    <mergeCell ref="F69:H69"/>
    <mergeCell ref="I69:K69"/>
    <mergeCell ref="A70:C70"/>
    <mergeCell ref="F70:H70"/>
    <mergeCell ref="I70:K70"/>
    <mergeCell ref="A64:C64"/>
    <mergeCell ref="F64:H64"/>
    <mergeCell ref="I64:K64"/>
    <mergeCell ref="A65:C65"/>
    <mergeCell ref="F65:H65"/>
    <mergeCell ref="I65:K65"/>
    <mergeCell ref="A59:K59"/>
    <mergeCell ref="A60:K60"/>
    <mergeCell ref="A62:C62"/>
    <mergeCell ref="F62:H62"/>
    <mergeCell ref="I62:K62"/>
    <mergeCell ref="A63:C63"/>
    <mergeCell ref="F63:H63"/>
    <mergeCell ref="I63:K63"/>
    <mergeCell ref="A57:C57"/>
    <mergeCell ref="F57:H57"/>
    <mergeCell ref="I57:K57"/>
    <mergeCell ref="A58:C58"/>
    <mergeCell ref="F58:H58"/>
    <mergeCell ref="I58:K58"/>
    <mergeCell ref="A55:C55"/>
    <mergeCell ref="F55:H55"/>
    <mergeCell ref="I55:K55"/>
    <mergeCell ref="A56:C56"/>
    <mergeCell ref="F56:H56"/>
    <mergeCell ref="I56:K56"/>
    <mergeCell ref="A49:C49"/>
    <mergeCell ref="F49:H49"/>
    <mergeCell ref="I49:K49"/>
    <mergeCell ref="A51:K51"/>
    <mergeCell ref="A52:K52"/>
    <mergeCell ref="A54:C54"/>
    <mergeCell ref="F54:H54"/>
    <mergeCell ref="I54:K54"/>
    <mergeCell ref="A44:C44"/>
    <mergeCell ref="F44:H44"/>
    <mergeCell ref="I44:K44"/>
    <mergeCell ref="A45:K45"/>
    <mergeCell ref="A46:K46"/>
    <mergeCell ref="A48:C48"/>
    <mergeCell ref="F48:H48"/>
    <mergeCell ref="I48:K48"/>
    <mergeCell ref="A39:C39"/>
    <mergeCell ref="F39:H39"/>
    <mergeCell ref="I39:K39"/>
    <mergeCell ref="A40:K40"/>
    <mergeCell ref="A41:K41"/>
    <mergeCell ref="A43:C43"/>
    <mergeCell ref="F43:H43"/>
    <mergeCell ref="I43:K43"/>
    <mergeCell ref="A37:C37"/>
    <mergeCell ref="F37:H37"/>
    <mergeCell ref="I37:K37"/>
    <mergeCell ref="A38:C38"/>
    <mergeCell ref="F38:H38"/>
    <mergeCell ref="I38:K38"/>
    <mergeCell ref="A32:C32"/>
    <mergeCell ref="F32:H32"/>
    <mergeCell ref="I32:K32"/>
    <mergeCell ref="A33:K33"/>
    <mergeCell ref="A34:K34"/>
    <mergeCell ref="A35:K35"/>
    <mergeCell ref="A29:K29"/>
    <mergeCell ref="A30:K30"/>
    <mergeCell ref="A31:C31"/>
    <mergeCell ref="F31:H31"/>
    <mergeCell ref="I31:K31"/>
    <mergeCell ref="A27:C27"/>
    <mergeCell ref="F27:H27"/>
    <mergeCell ref="I27:K27"/>
    <mergeCell ref="A26:C26"/>
    <mergeCell ref="F26:H26"/>
    <mergeCell ref="I26:K26"/>
    <mergeCell ref="A24:C24"/>
    <mergeCell ref="F24:H24"/>
    <mergeCell ref="I24:K24"/>
    <mergeCell ref="B17:F17"/>
    <mergeCell ref="G17:J17"/>
    <mergeCell ref="A18:K18"/>
    <mergeCell ref="A19:K19"/>
    <mergeCell ref="A20:C20"/>
    <mergeCell ref="F20:H20"/>
    <mergeCell ref="I20:K20"/>
    <mergeCell ref="A21:C21"/>
    <mergeCell ref="F21:H21"/>
    <mergeCell ref="I21:K21"/>
    <mergeCell ref="A22:C22"/>
    <mergeCell ref="F22:H22"/>
    <mergeCell ref="I22:K22"/>
    <mergeCell ref="A23:C23"/>
    <mergeCell ref="F23:H23"/>
    <mergeCell ref="I23:K23"/>
    <mergeCell ref="A13:B13"/>
    <mergeCell ref="C13:G13"/>
    <mergeCell ref="H13:I13"/>
    <mergeCell ref="J13:K13"/>
    <mergeCell ref="A14:B14"/>
    <mergeCell ref="C14:G14"/>
    <mergeCell ref="H14:I14"/>
    <mergeCell ref="J14:K14"/>
    <mergeCell ref="A12:B12"/>
    <mergeCell ref="C12:K12"/>
    <mergeCell ref="A8:B8"/>
    <mergeCell ref="C8:K8"/>
    <mergeCell ref="A10:B10"/>
    <mergeCell ref="C10:G10"/>
    <mergeCell ref="H10:I10"/>
    <mergeCell ref="J10:K10"/>
    <mergeCell ref="A1:K1"/>
    <mergeCell ref="A2:K2"/>
    <mergeCell ref="A4:K4"/>
    <mergeCell ref="A6:B6"/>
    <mergeCell ref="C6:K6"/>
    <mergeCell ref="A7:B7"/>
    <mergeCell ref="C7:K7"/>
  </mergeCells>
  <pageMargins left="1.299212598425197"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3"/>
  <sheetViews>
    <sheetView zoomScale="85" zoomScaleNormal="85" workbookViewId="0">
      <pane xSplit="3" ySplit="7" topLeftCell="D8" activePane="bottomRight" state="frozen"/>
      <selection pane="topRight" activeCell="D1" sqref="D1"/>
      <selection pane="bottomLeft" activeCell="A8" sqref="A8"/>
      <selection pane="bottomRight" activeCell="G17" sqref="G17"/>
    </sheetView>
  </sheetViews>
  <sheetFormatPr defaultColWidth="9.140625" defaultRowHeight="12.75" x14ac:dyDescent="0.2"/>
  <cols>
    <col min="1" max="1" width="11.28515625" style="8" customWidth="1"/>
    <col min="2" max="2" width="38.28515625" style="8" customWidth="1"/>
    <col min="3" max="3" width="6.42578125" style="8" customWidth="1"/>
    <col min="4" max="9" width="10.7109375" style="8" customWidth="1"/>
    <col min="10" max="10" width="10.5703125" style="8" customWidth="1"/>
    <col min="11" max="13" width="10.7109375" style="8" customWidth="1"/>
    <col min="14" max="14" width="37.28515625" style="8" customWidth="1"/>
    <col min="15" max="15" width="6.42578125" style="8" customWidth="1"/>
    <col min="16" max="18" width="9.5703125" style="8" customWidth="1"/>
    <col min="19" max="22" width="9.140625" style="8"/>
    <col min="23" max="16384" width="9.140625" style="9"/>
  </cols>
  <sheetData>
    <row r="1" spans="1:22" s="7" customFormat="1" x14ac:dyDescent="0.2">
      <c r="A1" s="181" t="s">
        <v>0</v>
      </c>
      <c r="B1" s="181"/>
      <c r="C1" s="181"/>
      <c r="D1" s="181"/>
      <c r="E1" s="181"/>
      <c r="F1" s="181"/>
      <c r="G1" s="181"/>
      <c r="H1" s="181"/>
      <c r="I1" s="181"/>
      <c r="J1" s="181"/>
      <c r="K1" s="181"/>
      <c r="L1" s="181"/>
      <c r="M1" s="181"/>
      <c r="N1" s="181"/>
      <c r="O1" s="181"/>
      <c r="P1" s="181"/>
      <c r="Q1" s="181"/>
      <c r="R1" s="181"/>
      <c r="S1" s="16"/>
      <c r="T1" s="16"/>
      <c r="U1" s="16"/>
      <c r="V1" s="16"/>
    </row>
    <row r="3" spans="1:22" ht="13.5" thickBot="1" x14ac:dyDescent="0.25">
      <c r="Q3" s="201" t="s">
        <v>246</v>
      </c>
      <c r="R3" s="201"/>
    </row>
    <row r="4" spans="1:22" ht="27" customHeight="1" x14ac:dyDescent="0.2">
      <c r="A4" s="182" t="s">
        <v>1</v>
      </c>
      <c r="B4" s="185" t="s">
        <v>2</v>
      </c>
      <c r="C4" s="185" t="s">
        <v>3</v>
      </c>
      <c r="D4" s="185" t="s">
        <v>4</v>
      </c>
      <c r="E4" s="185"/>
      <c r="F4" s="185"/>
      <c r="G4" s="200"/>
      <c r="H4" s="203" t="s">
        <v>5</v>
      </c>
      <c r="I4" s="204"/>
      <c r="J4" s="204"/>
      <c r="K4" s="205"/>
      <c r="L4" s="194" t="s">
        <v>249</v>
      </c>
      <c r="M4" s="197" t="s">
        <v>250</v>
      </c>
      <c r="N4" s="185" t="s">
        <v>6</v>
      </c>
      <c r="O4" s="185"/>
      <c r="P4" s="185"/>
      <c r="Q4" s="185"/>
      <c r="R4" s="206"/>
    </row>
    <row r="5" spans="1:22" x14ac:dyDescent="0.2">
      <c r="A5" s="183"/>
      <c r="B5" s="186"/>
      <c r="C5" s="186"/>
      <c r="D5" s="186" t="s">
        <v>7</v>
      </c>
      <c r="E5" s="186" t="s">
        <v>8</v>
      </c>
      <c r="F5" s="186"/>
      <c r="G5" s="188" t="s">
        <v>9</v>
      </c>
      <c r="H5" s="190" t="s">
        <v>7</v>
      </c>
      <c r="I5" s="207" t="s">
        <v>8</v>
      </c>
      <c r="J5" s="207"/>
      <c r="K5" s="192" t="s">
        <v>9</v>
      </c>
      <c r="L5" s="195"/>
      <c r="M5" s="198"/>
      <c r="N5" s="186" t="s">
        <v>10</v>
      </c>
      <c r="O5" s="186" t="s">
        <v>11</v>
      </c>
      <c r="P5" s="186" t="s">
        <v>12</v>
      </c>
      <c r="Q5" s="186"/>
      <c r="R5" s="208"/>
    </row>
    <row r="6" spans="1:22" ht="41.25" customHeight="1" thickBot="1" x14ac:dyDescent="0.25">
      <c r="A6" s="184"/>
      <c r="B6" s="187"/>
      <c r="C6" s="187"/>
      <c r="D6" s="187"/>
      <c r="E6" s="140" t="s">
        <v>7</v>
      </c>
      <c r="F6" s="140" t="s">
        <v>13</v>
      </c>
      <c r="G6" s="189"/>
      <c r="H6" s="191"/>
      <c r="I6" s="141" t="s">
        <v>14</v>
      </c>
      <c r="J6" s="141" t="s">
        <v>13</v>
      </c>
      <c r="K6" s="193"/>
      <c r="L6" s="196"/>
      <c r="M6" s="199"/>
      <c r="N6" s="187"/>
      <c r="O6" s="187"/>
      <c r="P6" s="140" t="s">
        <v>15</v>
      </c>
      <c r="Q6" s="140" t="s">
        <v>16</v>
      </c>
      <c r="R6" s="142" t="s">
        <v>17</v>
      </c>
    </row>
    <row r="7" spans="1:22" s="2" customFormat="1" ht="13.5" thickBot="1" x14ac:dyDescent="0.25">
      <c r="A7" s="66" t="s">
        <v>60</v>
      </c>
      <c r="B7" s="33" t="s">
        <v>61</v>
      </c>
      <c r="C7" s="34"/>
      <c r="D7" s="35">
        <f t="shared" ref="D7:M7" si="0">SUM(D8:D8)</f>
        <v>8483</v>
      </c>
      <c r="E7" s="35">
        <f t="shared" si="0"/>
        <v>6476.2</v>
      </c>
      <c r="F7" s="35">
        <f t="shared" si="0"/>
        <v>4184.3999999999996</v>
      </c>
      <c r="G7" s="48">
        <f t="shared" si="0"/>
        <v>2006.8</v>
      </c>
      <c r="H7" s="58">
        <f t="shared" si="0"/>
        <v>8504.0999999999985</v>
      </c>
      <c r="I7" s="35">
        <f t="shared" si="0"/>
        <v>6550.3999999999987</v>
      </c>
      <c r="J7" s="35">
        <f t="shared" si="0"/>
        <v>4086</v>
      </c>
      <c r="K7" s="59">
        <f t="shared" si="0"/>
        <v>1953.6999999999998</v>
      </c>
      <c r="L7" s="53">
        <f t="shared" si="0"/>
        <v>8356.9</v>
      </c>
      <c r="M7" s="35">
        <f t="shared" si="0"/>
        <v>8230.5</v>
      </c>
      <c r="N7" s="34"/>
      <c r="O7" s="36"/>
      <c r="P7" s="37"/>
      <c r="Q7" s="37"/>
      <c r="R7" s="67"/>
    </row>
    <row r="8" spans="1:22" s="2" customFormat="1" ht="25.5" x14ac:dyDescent="0.2">
      <c r="A8" s="101" t="s">
        <v>62</v>
      </c>
      <c r="B8" s="102" t="s">
        <v>63</v>
      </c>
      <c r="C8" s="17"/>
      <c r="D8" s="103">
        <f t="shared" ref="D8:M8" si="1">D9+D10+D11+D12+D13+D14+D15+D40+D66+D77+D80+D85</f>
        <v>8483</v>
      </c>
      <c r="E8" s="103">
        <f t="shared" si="1"/>
        <v>6476.2</v>
      </c>
      <c r="F8" s="103">
        <f t="shared" si="1"/>
        <v>4184.3999999999996</v>
      </c>
      <c r="G8" s="104">
        <f t="shared" si="1"/>
        <v>2006.8</v>
      </c>
      <c r="H8" s="117">
        <f t="shared" si="1"/>
        <v>8504.0999999999985</v>
      </c>
      <c r="I8" s="103">
        <f t="shared" si="1"/>
        <v>6550.3999999999987</v>
      </c>
      <c r="J8" s="103">
        <f t="shared" si="1"/>
        <v>4086</v>
      </c>
      <c r="K8" s="105">
        <f t="shared" si="1"/>
        <v>1953.6999999999998</v>
      </c>
      <c r="L8" s="106">
        <f t="shared" si="1"/>
        <v>8356.9</v>
      </c>
      <c r="M8" s="103">
        <f t="shared" si="1"/>
        <v>8230.5</v>
      </c>
      <c r="N8" s="17" t="s">
        <v>66</v>
      </c>
      <c r="O8" s="18" t="s">
        <v>18</v>
      </c>
      <c r="P8" s="19" t="s">
        <v>51</v>
      </c>
      <c r="Q8" s="19" t="s">
        <v>67</v>
      </c>
      <c r="R8" s="20" t="s">
        <v>53</v>
      </c>
    </row>
    <row r="9" spans="1:22" s="2" customFormat="1" x14ac:dyDescent="0.2">
      <c r="A9" s="107"/>
      <c r="B9" s="108"/>
      <c r="C9" s="21"/>
      <c r="D9" s="109">
        <v>0</v>
      </c>
      <c r="E9" s="109">
        <v>0</v>
      </c>
      <c r="F9" s="109">
        <v>0</v>
      </c>
      <c r="G9" s="110">
        <v>0</v>
      </c>
      <c r="H9" s="118">
        <v>0</v>
      </c>
      <c r="I9" s="109">
        <v>0</v>
      </c>
      <c r="J9" s="109">
        <v>0</v>
      </c>
      <c r="K9" s="111">
        <v>0</v>
      </c>
      <c r="L9" s="112">
        <v>0</v>
      </c>
      <c r="M9" s="109">
        <v>0</v>
      </c>
      <c r="N9" s="21" t="s">
        <v>52</v>
      </c>
      <c r="O9" s="22" t="s">
        <v>24</v>
      </c>
      <c r="P9" s="23" t="s">
        <v>68</v>
      </c>
      <c r="Q9" s="23" t="s">
        <v>31</v>
      </c>
      <c r="R9" s="24" t="s">
        <v>31</v>
      </c>
    </row>
    <row r="10" spans="1:22" s="2" customFormat="1" x14ac:dyDescent="0.2">
      <c r="A10" s="107"/>
      <c r="B10" s="108"/>
      <c r="C10" s="21"/>
      <c r="D10" s="109">
        <v>0</v>
      </c>
      <c r="E10" s="109">
        <v>0</v>
      </c>
      <c r="F10" s="109">
        <v>0</v>
      </c>
      <c r="G10" s="110">
        <v>0</v>
      </c>
      <c r="H10" s="118">
        <v>0</v>
      </c>
      <c r="I10" s="109">
        <v>0</v>
      </c>
      <c r="J10" s="109">
        <v>0</v>
      </c>
      <c r="K10" s="111">
        <v>0</v>
      </c>
      <c r="L10" s="112">
        <v>0</v>
      </c>
      <c r="M10" s="109">
        <v>0</v>
      </c>
      <c r="N10" s="21" t="s">
        <v>69</v>
      </c>
      <c r="O10" s="22" t="s">
        <v>20</v>
      </c>
      <c r="P10" s="23" t="s">
        <v>70</v>
      </c>
      <c r="Q10" s="23" t="s">
        <v>71</v>
      </c>
      <c r="R10" s="24" t="s">
        <v>72</v>
      </c>
    </row>
    <row r="11" spans="1:22" s="2" customFormat="1" x14ac:dyDescent="0.2">
      <c r="A11" s="107"/>
      <c r="B11" s="108"/>
      <c r="C11" s="21"/>
      <c r="D11" s="109">
        <v>0</v>
      </c>
      <c r="E11" s="109">
        <v>0</v>
      </c>
      <c r="F11" s="109">
        <v>0</v>
      </c>
      <c r="G11" s="110">
        <v>0</v>
      </c>
      <c r="H11" s="118">
        <v>0</v>
      </c>
      <c r="I11" s="109">
        <v>0</v>
      </c>
      <c r="J11" s="109">
        <v>0</v>
      </c>
      <c r="K11" s="111">
        <v>0</v>
      </c>
      <c r="L11" s="112">
        <v>0</v>
      </c>
      <c r="M11" s="109">
        <v>0</v>
      </c>
      <c r="N11" s="21" t="s">
        <v>282</v>
      </c>
      <c r="O11" s="22" t="s">
        <v>24</v>
      </c>
      <c r="P11" s="23" t="s">
        <v>64</v>
      </c>
      <c r="Q11" s="23" t="s">
        <v>65</v>
      </c>
      <c r="R11" s="24" t="s">
        <v>65</v>
      </c>
    </row>
    <row r="12" spans="1:22" s="2" customFormat="1" x14ac:dyDescent="0.2">
      <c r="A12" s="107"/>
      <c r="B12" s="108"/>
      <c r="C12" s="21"/>
      <c r="D12" s="109">
        <v>0</v>
      </c>
      <c r="E12" s="109">
        <v>0</v>
      </c>
      <c r="F12" s="109">
        <v>0</v>
      </c>
      <c r="G12" s="110">
        <v>0</v>
      </c>
      <c r="H12" s="118">
        <v>0</v>
      </c>
      <c r="I12" s="109">
        <v>0</v>
      </c>
      <c r="J12" s="109">
        <v>0</v>
      </c>
      <c r="K12" s="111">
        <v>0</v>
      </c>
      <c r="L12" s="112">
        <v>0</v>
      </c>
      <c r="M12" s="109">
        <v>0</v>
      </c>
      <c r="N12" s="21" t="s">
        <v>74</v>
      </c>
      <c r="O12" s="22" t="s">
        <v>20</v>
      </c>
      <c r="P12" s="115">
        <v>348</v>
      </c>
      <c r="Q12" s="115">
        <v>350</v>
      </c>
      <c r="R12" s="116">
        <v>360</v>
      </c>
    </row>
    <row r="13" spans="1:22" s="2" customFormat="1" x14ac:dyDescent="0.2">
      <c r="A13" s="107"/>
      <c r="B13" s="108"/>
      <c r="C13" s="21"/>
      <c r="D13" s="109">
        <v>0</v>
      </c>
      <c r="E13" s="109">
        <v>0</v>
      </c>
      <c r="F13" s="109">
        <v>0</v>
      </c>
      <c r="G13" s="110">
        <v>0</v>
      </c>
      <c r="H13" s="118">
        <v>0</v>
      </c>
      <c r="I13" s="109">
        <v>0</v>
      </c>
      <c r="J13" s="109">
        <v>0</v>
      </c>
      <c r="K13" s="111">
        <v>0</v>
      </c>
      <c r="L13" s="112">
        <v>0</v>
      </c>
      <c r="M13" s="109">
        <v>0</v>
      </c>
      <c r="N13" s="21" t="s">
        <v>73</v>
      </c>
      <c r="O13" s="22" t="s">
        <v>20</v>
      </c>
      <c r="P13" s="115" t="s">
        <v>38</v>
      </c>
      <c r="Q13" s="115" t="s">
        <v>38</v>
      </c>
      <c r="R13" s="116" t="s">
        <v>38</v>
      </c>
    </row>
    <row r="14" spans="1:22" s="2" customFormat="1" ht="13.5" thickBot="1" x14ac:dyDescent="0.25">
      <c r="A14" s="107"/>
      <c r="B14" s="108"/>
      <c r="C14" s="21"/>
      <c r="D14" s="109">
        <v>0</v>
      </c>
      <c r="E14" s="109">
        <v>0</v>
      </c>
      <c r="F14" s="109">
        <v>0</v>
      </c>
      <c r="G14" s="110">
        <v>0</v>
      </c>
      <c r="H14" s="118">
        <v>0</v>
      </c>
      <c r="I14" s="109">
        <v>0</v>
      </c>
      <c r="J14" s="109">
        <v>0</v>
      </c>
      <c r="K14" s="111">
        <v>0</v>
      </c>
      <c r="L14" s="112">
        <v>0</v>
      </c>
      <c r="M14" s="109">
        <v>0</v>
      </c>
      <c r="N14" s="21" t="s">
        <v>76</v>
      </c>
      <c r="O14" s="22" t="s">
        <v>20</v>
      </c>
      <c r="P14" s="23" t="s">
        <v>77</v>
      </c>
      <c r="Q14" s="23" t="s">
        <v>78</v>
      </c>
      <c r="R14" s="24" t="s">
        <v>78</v>
      </c>
    </row>
    <row r="15" spans="1:22" s="2" customFormat="1" ht="26.25" thickBot="1" x14ac:dyDescent="0.25">
      <c r="A15" s="69" t="s">
        <v>79</v>
      </c>
      <c r="B15" s="40" t="s">
        <v>80</v>
      </c>
      <c r="C15" s="41"/>
      <c r="D15" s="42">
        <f t="shared" ref="D15:M15" si="2">D16+D18+D19+D20+D24+D27+D29+D32+D38+D39</f>
        <v>5026.5999999999995</v>
      </c>
      <c r="E15" s="42">
        <f t="shared" si="2"/>
        <v>4882.5999999999995</v>
      </c>
      <c r="F15" s="42">
        <f t="shared" si="2"/>
        <v>3827.2</v>
      </c>
      <c r="G15" s="50">
        <f t="shared" si="2"/>
        <v>144</v>
      </c>
      <c r="H15" s="119">
        <f t="shared" si="2"/>
        <v>4825.4999999999991</v>
      </c>
      <c r="I15" s="42">
        <f t="shared" si="2"/>
        <v>4734.5999999999995</v>
      </c>
      <c r="J15" s="42">
        <f t="shared" si="2"/>
        <v>3728.8</v>
      </c>
      <c r="K15" s="61">
        <f t="shared" si="2"/>
        <v>90.9</v>
      </c>
      <c r="L15" s="55">
        <f t="shared" si="2"/>
        <v>5036.3</v>
      </c>
      <c r="M15" s="42">
        <f t="shared" si="2"/>
        <v>5059</v>
      </c>
      <c r="N15" s="41" t="s">
        <v>81</v>
      </c>
      <c r="O15" s="43" t="s">
        <v>18</v>
      </c>
      <c r="P15" s="44" t="s">
        <v>30</v>
      </c>
      <c r="Q15" s="44" t="s">
        <v>30</v>
      </c>
      <c r="R15" s="70" t="s">
        <v>30</v>
      </c>
    </row>
    <row r="16" spans="1:22" s="2" customFormat="1" x14ac:dyDescent="0.2">
      <c r="A16" s="71" t="s">
        <v>82</v>
      </c>
      <c r="B16" s="45" t="s">
        <v>83</v>
      </c>
      <c r="C16" s="25" t="s">
        <v>21</v>
      </c>
      <c r="D16" s="46">
        <f>SUM(D17:D17)+416.8</f>
        <v>416.8</v>
      </c>
      <c r="E16" s="46">
        <f>SUM(E17:E17)+416.8</f>
        <v>416.8</v>
      </c>
      <c r="F16" s="46">
        <f>SUM(F17:F17)+340.3</f>
        <v>340.3</v>
      </c>
      <c r="G16" s="51">
        <f>SUM(G17:G17)</f>
        <v>0</v>
      </c>
      <c r="H16" s="120">
        <f>SUM(H17:H17)+350.9</f>
        <v>350.9</v>
      </c>
      <c r="I16" s="46">
        <f>SUM(I17:I17)+350.9</f>
        <v>350.9</v>
      </c>
      <c r="J16" s="46">
        <f>SUM(J17:J17)+296.8</f>
        <v>296.8</v>
      </c>
      <c r="K16" s="62">
        <f>SUM(K17:K17)</f>
        <v>0</v>
      </c>
      <c r="L16" s="56">
        <f>SUM(L17:L17)+415</f>
        <v>415</v>
      </c>
      <c r="M16" s="46">
        <f>SUM(M17:M17)+420</f>
        <v>420</v>
      </c>
      <c r="N16" s="25" t="s">
        <v>84</v>
      </c>
      <c r="O16" s="26" t="s">
        <v>24</v>
      </c>
      <c r="P16" s="27" t="s">
        <v>49</v>
      </c>
      <c r="Q16" s="27" t="s">
        <v>49</v>
      </c>
      <c r="R16" s="28" t="s">
        <v>49</v>
      </c>
    </row>
    <row r="17" spans="1:18" s="2" customFormat="1" ht="26.25" thickBot="1" x14ac:dyDescent="0.25">
      <c r="A17" s="68"/>
      <c r="B17" s="38"/>
      <c r="C17" s="29"/>
      <c r="D17" s="39">
        <v>0</v>
      </c>
      <c r="E17" s="39">
        <v>0</v>
      </c>
      <c r="F17" s="39">
        <v>0</v>
      </c>
      <c r="G17" s="49">
        <v>0</v>
      </c>
      <c r="H17" s="121">
        <v>0</v>
      </c>
      <c r="I17" s="39">
        <v>0</v>
      </c>
      <c r="J17" s="39">
        <v>0</v>
      </c>
      <c r="K17" s="60">
        <v>0</v>
      </c>
      <c r="L17" s="54">
        <v>0</v>
      </c>
      <c r="M17" s="39">
        <v>0</v>
      </c>
      <c r="N17" s="29" t="s">
        <v>85</v>
      </c>
      <c r="O17" s="30" t="s">
        <v>24</v>
      </c>
      <c r="P17" s="31" t="s">
        <v>47</v>
      </c>
      <c r="Q17" s="31" t="s">
        <v>47</v>
      </c>
      <c r="R17" s="32" t="s">
        <v>47</v>
      </c>
    </row>
    <row r="18" spans="1:18" s="2" customFormat="1" ht="26.25" thickBot="1" x14ac:dyDescent="0.25">
      <c r="A18" s="71" t="s">
        <v>86</v>
      </c>
      <c r="B18" s="45" t="s">
        <v>87</v>
      </c>
      <c r="C18" s="25" t="s">
        <v>21</v>
      </c>
      <c r="D18" s="47">
        <v>163.69999999999999</v>
      </c>
      <c r="E18" s="47">
        <v>163.69999999999999</v>
      </c>
      <c r="F18" s="47">
        <v>160.19999999999999</v>
      </c>
      <c r="G18" s="52">
        <v>0</v>
      </c>
      <c r="H18" s="122">
        <v>163.69999999999999</v>
      </c>
      <c r="I18" s="47">
        <v>163.69999999999999</v>
      </c>
      <c r="J18" s="47">
        <v>160.19999999999999</v>
      </c>
      <c r="K18" s="63">
        <v>0</v>
      </c>
      <c r="L18" s="57">
        <v>168</v>
      </c>
      <c r="M18" s="47">
        <v>168</v>
      </c>
      <c r="N18" s="25" t="s">
        <v>88</v>
      </c>
      <c r="O18" s="26" t="s">
        <v>24</v>
      </c>
      <c r="P18" s="27" t="s">
        <v>75</v>
      </c>
      <c r="Q18" s="27" t="s">
        <v>75</v>
      </c>
      <c r="R18" s="28" t="s">
        <v>75</v>
      </c>
    </row>
    <row r="19" spans="1:18" s="2" customFormat="1" ht="13.5" thickBot="1" x14ac:dyDescent="0.25">
      <c r="A19" s="71" t="s">
        <v>89</v>
      </c>
      <c r="B19" s="45" t="s">
        <v>90</v>
      </c>
      <c r="C19" s="25" t="s">
        <v>21</v>
      </c>
      <c r="D19" s="47">
        <v>120.8</v>
      </c>
      <c r="E19" s="47">
        <v>120.8</v>
      </c>
      <c r="F19" s="47">
        <v>110.4</v>
      </c>
      <c r="G19" s="52">
        <v>0</v>
      </c>
      <c r="H19" s="122">
        <v>120.8</v>
      </c>
      <c r="I19" s="47">
        <v>120.8</v>
      </c>
      <c r="J19" s="47">
        <v>110.4</v>
      </c>
      <c r="K19" s="63">
        <v>0</v>
      </c>
      <c r="L19" s="57">
        <v>120.8</v>
      </c>
      <c r="M19" s="47">
        <v>121.5</v>
      </c>
      <c r="N19" s="25" t="s">
        <v>91</v>
      </c>
      <c r="O19" s="26" t="s">
        <v>18</v>
      </c>
      <c r="P19" s="27" t="s">
        <v>19</v>
      </c>
      <c r="Q19" s="27" t="s">
        <v>19</v>
      </c>
      <c r="R19" s="28" t="s">
        <v>19</v>
      </c>
    </row>
    <row r="20" spans="1:18" s="2" customFormat="1" ht="25.5" x14ac:dyDescent="0.2">
      <c r="A20" s="71" t="s">
        <v>92</v>
      </c>
      <c r="B20" s="45" t="s">
        <v>93</v>
      </c>
      <c r="C20" s="25" t="s">
        <v>21</v>
      </c>
      <c r="D20" s="46">
        <f>SUM(D21:D23)+3303.7</f>
        <v>3303.7</v>
      </c>
      <c r="E20" s="46">
        <f>SUM(E21:E23)+3303.7</f>
        <v>3303.7</v>
      </c>
      <c r="F20" s="46">
        <f>SUM(F21:F23)+2871.7</f>
        <v>2871.7</v>
      </c>
      <c r="G20" s="51">
        <f>SUM(G21:G23)</f>
        <v>0</v>
      </c>
      <c r="H20" s="120">
        <f>SUM(H21:H23)+3227.5</f>
        <v>3227.5</v>
      </c>
      <c r="I20" s="46">
        <f>SUM(I21:I23)+3227.5</f>
        <v>3227.5</v>
      </c>
      <c r="J20" s="46">
        <f>SUM(J21:J23)+2816.8</f>
        <v>2816.8</v>
      </c>
      <c r="K20" s="62">
        <f>SUM(K21:K23)</f>
        <v>0</v>
      </c>
      <c r="L20" s="56">
        <f>SUM(L21:L23)+3330</f>
        <v>3330</v>
      </c>
      <c r="M20" s="46">
        <f>SUM(M21:M23)+3340</f>
        <v>3340</v>
      </c>
      <c r="N20" s="25" t="s">
        <v>94</v>
      </c>
      <c r="O20" s="26" t="s">
        <v>18</v>
      </c>
      <c r="P20" s="27" t="s">
        <v>29</v>
      </c>
      <c r="Q20" s="27" t="s">
        <v>29</v>
      </c>
      <c r="R20" s="28" t="s">
        <v>29</v>
      </c>
    </row>
    <row r="21" spans="1:18" s="2" customFormat="1" ht="25.5" x14ac:dyDescent="0.2">
      <c r="A21" s="68"/>
      <c r="B21" s="38"/>
      <c r="C21" s="29"/>
      <c r="D21" s="39">
        <v>0</v>
      </c>
      <c r="E21" s="39">
        <v>0</v>
      </c>
      <c r="F21" s="39">
        <v>0</v>
      </c>
      <c r="G21" s="49">
        <v>0</v>
      </c>
      <c r="H21" s="121">
        <v>0</v>
      </c>
      <c r="I21" s="39">
        <v>0</v>
      </c>
      <c r="J21" s="39">
        <v>0</v>
      </c>
      <c r="K21" s="60">
        <v>0</v>
      </c>
      <c r="L21" s="54">
        <v>0</v>
      </c>
      <c r="M21" s="39">
        <v>0</v>
      </c>
      <c r="N21" s="29" t="s">
        <v>95</v>
      </c>
      <c r="O21" s="30" t="s">
        <v>18</v>
      </c>
      <c r="P21" s="31" t="s">
        <v>19</v>
      </c>
      <c r="Q21" s="31" t="s">
        <v>19</v>
      </c>
      <c r="R21" s="32" t="s">
        <v>19</v>
      </c>
    </row>
    <row r="22" spans="1:18" s="2" customFormat="1" ht="25.5" x14ac:dyDescent="0.2">
      <c r="A22" s="68"/>
      <c r="B22" s="38"/>
      <c r="C22" s="29"/>
      <c r="D22" s="39">
        <v>0</v>
      </c>
      <c r="E22" s="39">
        <v>0</v>
      </c>
      <c r="F22" s="39">
        <v>0</v>
      </c>
      <c r="G22" s="49">
        <v>0</v>
      </c>
      <c r="H22" s="121">
        <v>0</v>
      </c>
      <c r="I22" s="39">
        <v>0</v>
      </c>
      <c r="J22" s="39">
        <v>0</v>
      </c>
      <c r="K22" s="60">
        <v>0</v>
      </c>
      <c r="L22" s="54">
        <v>0</v>
      </c>
      <c r="M22" s="39">
        <v>0</v>
      </c>
      <c r="N22" s="29" t="s">
        <v>96</v>
      </c>
      <c r="O22" s="30" t="s">
        <v>24</v>
      </c>
      <c r="P22" s="31" t="s">
        <v>39</v>
      </c>
      <c r="Q22" s="31" t="s">
        <v>39</v>
      </c>
      <c r="R22" s="32" t="s">
        <v>39</v>
      </c>
    </row>
    <row r="23" spans="1:18" s="2" customFormat="1" ht="13.5" thickBot="1" x14ac:dyDescent="0.25">
      <c r="A23" s="68"/>
      <c r="B23" s="38"/>
      <c r="C23" s="29"/>
      <c r="D23" s="39">
        <v>0</v>
      </c>
      <c r="E23" s="39">
        <v>0</v>
      </c>
      <c r="F23" s="39">
        <v>0</v>
      </c>
      <c r="G23" s="49">
        <v>0</v>
      </c>
      <c r="H23" s="121">
        <v>0</v>
      </c>
      <c r="I23" s="39">
        <v>0</v>
      </c>
      <c r="J23" s="39">
        <v>0</v>
      </c>
      <c r="K23" s="60">
        <v>0</v>
      </c>
      <c r="L23" s="54">
        <v>0</v>
      </c>
      <c r="M23" s="39">
        <v>0</v>
      </c>
      <c r="N23" s="29" t="s">
        <v>97</v>
      </c>
      <c r="O23" s="30" t="s">
        <v>98</v>
      </c>
      <c r="P23" s="31" t="s">
        <v>25</v>
      </c>
      <c r="Q23" s="31" t="s">
        <v>25</v>
      </c>
      <c r="R23" s="32" t="s">
        <v>25</v>
      </c>
    </row>
    <row r="24" spans="1:18" s="2" customFormat="1" ht="25.5" x14ac:dyDescent="0.2">
      <c r="A24" s="71" t="s">
        <v>99</v>
      </c>
      <c r="B24" s="45" t="s">
        <v>100</v>
      </c>
      <c r="C24" s="25" t="s">
        <v>21</v>
      </c>
      <c r="D24" s="46">
        <f>SUM(D25:D26)+235</f>
        <v>235</v>
      </c>
      <c r="E24" s="46">
        <f>SUM(E25:E26)+195</f>
        <v>195</v>
      </c>
      <c r="F24" s="46">
        <f>SUM(F25:F26)</f>
        <v>0</v>
      </c>
      <c r="G24" s="51">
        <f>SUM(G25:G26)+40</f>
        <v>40</v>
      </c>
      <c r="H24" s="120">
        <f>SUM(H25:H26)+235</f>
        <v>235</v>
      </c>
      <c r="I24" s="46">
        <f>SUM(I25:I26)+195</f>
        <v>195</v>
      </c>
      <c r="J24" s="46">
        <f>SUM(J25:J26)</f>
        <v>0</v>
      </c>
      <c r="K24" s="62">
        <f>SUM(K25:K26)+40</f>
        <v>40</v>
      </c>
      <c r="L24" s="56">
        <f>SUM(L25:L26)+200</f>
        <v>200</v>
      </c>
      <c r="M24" s="46">
        <f>SUM(M25:M26)+200</f>
        <v>200</v>
      </c>
      <c r="N24" s="25" t="s">
        <v>101</v>
      </c>
      <c r="O24" s="26" t="s">
        <v>18</v>
      </c>
      <c r="P24" s="27" t="s">
        <v>19</v>
      </c>
      <c r="Q24" s="27" t="s">
        <v>19</v>
      </c>
      <c r="R24" s="28" t="s">
        <v>19</v>
      </c>
    </row>
    <row r="25" spans="1:18" s="2" customFormat="1" ht="25.5" x14ac:dyDescent="0.2">
      <c r="A25" s="68"/>
      <c r="B25" s="38"/>
      <c r="C25" s="29"/>
      <c r="D25" s="39">
        <v>0</v>
      </c>
      <c r="E25" s="39">
        <v>0</v>
      </c>
      <c r="F25" s="39">
        <v>0</v>
      </c>
      <c r="G25" s="49">
        <v>0</v>
      </c>
      <c r="H25" s="121">
        <v>0</v>
      </c>
      <c r="I25" s="39">
        <v>0</v>
      </c>
      <c r="J25" s="39">
        <v>0</v>
      </c>
      <c r="K25" s="60">
        <v>0</v>
      </c>
      <c r="L25" s="54">
        <v>0</v>
      </c>
      <c r="M25" s="39">
        <v>0</v>
      </c>
      <c r="N25" s="29" t="s">
        <v>102</v>
      </c>
      <c r="O25" s="30" t="s">
        <v>18</v>
      </c>
      <c r="P25" s="31" t="s">
        <v>19</v>
      </c>
      <c r="Q25" s="31" t="s">
        <v>19</v>
      </c>
      <c r="R25" s="32" t="s">
        <v>19</v>
      </c>
    </row>
    <row r="26" spans="1:18" s="2" customFormat="1" ht="13.5" thickBot="1" x14ac:dyDescent="0.25">
      <c r="A26" s="68"/>
      <c r="B26" s="38"/>
      <c r="C26" s="29"/>
      <c r="D26" s="39">
        <v>0</v>
      </c>
      <c r="E26" s="39">
        <v>0</v>
      </c>
      <c r="F26" s="39">
        <v>0</v>
      </c>
      <c r="G26" s="49">
        <v>0</v>
      </c>
      <c r="H26" s="121">
        <v>0</v>
      </c>
      <c r="I26" s="39">
        <v>0</v>
      </c>
      <c r="J26" s="39">
        <v>0</v>
      </c>
      <c r="K26" s="60">
        <v>0</v>
      </c>
      <c r="L26" s="54">
        <v>0</v>
      </c>
      <c r="M26" s="39">
        <v>0</v>
      </c>
      <c r="N26" s="29" t="s">
        <v>103</v>
      </c>
      <c r="O26" s="30" t="s">
        <v>24</v>
      </c>
      <c r="P26" s="31" t="s">
        <v>36</v>
      </c>
      <c r="Q26" s="31" t="s">
        <v>36</v>
      </c>
      <c r="R26" s="32" t="s">
        <v>36</v>
      </c>
    </row>
    <row r="27" spans="1:18" s="2" customFormat="1" ht="25.5" x14ac:dyDescent="0.2">
      <c r="A27" s="71" t="s">
        <v>104</v>
      </c>
      <c r="B27" s="45" t="s">
        <v>105</v>
      </c>
      <c r="C27" s="25" t="s">
        <v>21</v>
      </c>
      <c r="D27" s="46">
        <f>SUM(D28:D28)+244.4</f>
        <v>244.4</v>
      </c>
      <c r="E27" s="46">
        <f>SUM(E28:E28)+142.4</f>
        <v>142.4</v>
      </c>
      <c r="F27" s="46">
        <f>SUM(F28:F28)</f>
        <v>0</v>
      </c>
      <c r="G27" s="51">
        <f>SUM(G28:G28)+102</f>
        <v>102</v>
      </c>
      <c r="H27" s="120">
        <f>SUM(H28:H28)+185.4</f>
        <v>185.4</v>
      </c>
      <c r="I27" s="46">
        <f>SUM(I28:I28)+136.5</f>
        <v>136.5</v>
      </c>
      <c r="J27" s="46">
        <f>SUM(J28:J28)</f>
        <v>0</v>
      </c>
      <c r="K27" s="62">
        <f>SUM(K28:K28)+48.9</f>
        <v>48.9</v>
      </c>
      <c r="L27" s="56">
        <f>SUM(L28:L28)+250</f>
        <v>250</v>
      </c>
      <c r="M27" s="46">
        <f>SUM(M28:M28)+250</f>
        <v>250</v>
      </c>
      <c r="N27" s="25" t="s">
        <v>106</v>
      </c>
      <c r="O27" s="26" t="s">
        <v>18</v>
      </c>
      <c r="P27" s="27" t="s">
        <v>31</v>
      </c>
      <c r="Q27" s="27" t="s">
        <v>31</v>
      </c>
      <c r="R27" s="28" t="s">
        <v>31</v>
      </c>
    </row>
    <row r="28" spans="1:18" s="2" customFormat="1" ht="13.5" thickBot="1" x14ac:dyDescent="0.25">
      <c r="A28" s="68"/>
      <c r="B28" s="38"/>
      <c r="C28" s="29"/>
      <c r="D28" s="39">
        <v>0</v>
      </c>
      <c r="E28" s="39">
        <v>0</v>
      </c>
      <c r="F28" s="39">
        <v>0</v>
      </c>
      <c r="G28" s="49">
        <v>0</v>
      </c>
      <c r="H28" s="121">
        <v>0</v>
      </c>
      <c r="I28" s="39">
        <v>0</v>
      </c>
      <c r="J28" s="39">
        <v>0</v>
      </c>
      <c r="K28" s="60">
        <v>0</v>
      </c>
      <c r="L28" s="54">
        <v>0</v>
      </c>
      <c r="M28" s="39">
        <v>0</v>
      </c>
      <c r="N28" s="29" t="s">
        <v>107</v>
      </c>
      <c r="O28" s="30" t="s">
        <v>24</v>
      </c>
      <c r="P28" s="31" t="s">
        <v>46</v>
      </c>
      <c r="Q28" s="31" t="s">
        <v>46</v>
      </c>
      <c r="R28" s="32" t="s">
        <v>46</v>
      </c>
    </row>
    <row r="29" spans="1:18" s="2" customFormat="1" ht="25.5" x14ac:dyDescent="0.2">
      <c r="A29" s="71" t="s">
        <v>108</v>
      </c>
      <c r="B29" s="45" t="s">
        <v>109</v>
      </c>
      <c r="C29" s="25"/>
      <c r="D29" s="46">
        <f t="shared" ref="D29:M29" si="3">SUM(D30:D31)</f>
        <v>383.5</v>
      </c>
      <c r="E29" s="46">
        <f t="shared" si="3"/>
        <v>381.5</v>
      </c>
      <c r="F29" s="46">
        <f t="shared" si="3"/>
        <v>344.6</v>
      </c>
      <c r="G29" s="51">
        <f t="shared" si="3"/>
        <v>2</v>
      </c>
      <c r="H29" s="120">
        <f t="shared" si="3"/>
        <v>383.5</v>
      </c>
      <c r="I29" s="46">
        <f t="shared" si="3"/>
        <v>381.5</v>
      </c>
      <c r="J29" s="46">
        <f t="shared" si="3"/>
        <v>344.6</v>
      </c>
      <c r="K29" s="62">
        <f t="shared" si="3"/>
        <v>2</v>
      </c>
      <c r="L29" s="56">
        <f t="shared" si="3"/>
        <v>393.5</v>
      </c>
      <c r="M29" s="46">
        <f t="shared" si="3"/>
        <v>400.5</v>
      </c>
      <c r="N29" s="25" t="s">
        <v>110</v>
      </c>
      <c r="O29" s="26" t="s">
        <v>18</v>
      </c>
      <c r="P29" s="27" t="s">
        <v>19</v>
      </c>
      <c r="Q29" s="27" t="s">
        <v>19</v>
      </c>
      <c r="R29" s="28" t="s">
        <v>40</v>
      </c>
    </row>
    <row r="30" spans="1:18" s="2" customFormat="1" x14ac:dyDescent="0.2">
      <c r="A30" s="68"/>
      <c r="B30" s="38"/>
      <c r="C30" s="29" t="s">
        <v>21</v>
      </c>
      <c r="D30" s="39">
        <v>383</v>
      </c>
      <c r="E30" s="39">
        <v>381</v>
      </c>
      <c r="F30" s="39">
        <v>344.6</v>
      </c>
      <c r="G30" s="49">
        <v>2</v>
      </c>
      <c r="H30" s="121">
        <v>383</v>
      </c>
      <c r="I30" s="39">
        <v>381</v>
      </c>
      <c r="J30" s="39">
        <v>344.6</v>
      </c>
      <c r="K30" s="60">
        <v>2</v>
      </c>
      <c r="L30" s="54">
        <v>393</v>
      </c>
      <c r="M30" s="39">
        <v>400</v>
      </c>
      <c r="N30" s="29"/>
      <c r="O30" s="30"/>
      <c r="P30" s="31"/>
      <c r="Q30" s="31"/>
      <c r="R30" s="32"/>
    </row>
    <row r="31" spans="1:18" s="2" customFormat="1" ht="13.5" thickBot="1" x14ac:dyDescent="0.25">
      <c r="A31" s="68"/>
      <c r="B31" s="38"/>
      <c r="C31" s="29" t="s">
        <v>23</v>
      </c>
      <c r="D31" s="39">
        <v>0.5</v>
      </c>
      <c r="E31" s="39">
        <v>0.5</v>
      </c>
      <c r="F31" s="39">
        <v>0</v>
      </c>
      <c r="G31" s="49">
        <v>0</v>
      </c>
      <c r="H31" s="121">
        <v>0.5</v>
      </c>
      <c r="I31" s="39">
        <v>0.5</v>
      </c>
      <c r="J31" s="39">
        <v>0</v>
      </c>
      <c r="K31" s="60">
        <v>0</v>
      </c>
      <c r="L31" s="54">
        <v>0.5</v>
      </c>
      <c r="M31" s="39">
        <v>0.5</v>
      </c>
      <c r="N31" s="29"/>
      <c r="O31" s="30"/>
      <c r="P31" s="31"/>
      <c r="Q31" s="31"/>
      <c r="R31" s="32"/>
    </row>
    <row r="32" spans="1:18" s="2" customFormat="1" ht="25.5" x14ac:dyDescent="0.2">
      <c r="A32" s="71" t="s">
        <v>111</v>
      </c>
      <c r="B32" s="45" t="s">
        <v>112</v>
      </c>
      <c r="C32" s="25" t="s">
        <v>21</v>
      </c>
      <c r="D32" s="46">
        <f>SUM(D33:D37)+150</f>
        <v>150</v>
      </c>
      <c r="E32" s="46">
        <f>SUM(E33:E37)+150</f>
        <v>150</v>
      </c>
      <c r="F32" s="46">
        <f>SUM(F33:F37)</f>
        <v>0</v>
      </c>
      <c r="G32" s="51">
        <f>SUM(G33:G37)</f>
        <v>0</v>
      </c>
      <c r="H32" s="120">
        <f>SUM(H33:H37)+150</f>
        <v>150</v>
      </c>
      <c r="I32" s="46">
        <f>SUM(I33:I37)+150</f>
        <v>150</v>
      </c>
      <c r="J32" s="46">
        <f>SUM(J33:J37)</f>
        <v>0</v>
      </c>
      <c r="K32" s="62">
        <f>SUM(K33:K37)</f>
        <v>0</v>
      </c>
      <c r="L32" s="56">
        <f>SUM(L33:L37)+150</f>
        <v>150</v>
      </c>
      <c r="M32" s="46">
        <f>SUM(M33:M37)+150</f>
        <v>150</v>
      </c>
      <c r="N32" s="25" t="s">
        <v>113</v>
      </c>
      <c r="O32" s="26" t="s">
        <v>24</v>
      </c>
      <c r="P32" s="27" t="s">
        <v>68</v>
      </c>
      <c r="Q32" s="27" t="s">
        <v>31</v>
      </c>
      <c r="R32" s="28" t="s">
        <v>31</v>
      </c>
    </row>
    <row r="33" spans="1:18" s="2" customFormat="1" x14ac:dyDescent="0.2">
      <c r="A33" s="68"/>
      <c r="B33" s="38"/>
      <c r="C33" s="29"/>
      <c r="D33" s="39">
        <v>0</v>
      </c>
      <c r="E33" s="39">
        <v>0</v>
      </c>
      <c r="F33" s="39">
        <v>0</v>
      </c>
      <c r="G33" s="49">
        <v>0</v>
      </c>
      <c r="H33" s="121">
        <v>0</v>
      </c>
      <c r="I33" s="39">
        <v>0</v>
      </c>
      <c r="J33" s="39">
        <v>0</v>
      </c>
      <c r="K33" s="60">
        <v>0</v>
      </c>
      <c r="L33" s="54">
        <v>0</v>
      </c>
      <c r="M33" s="39">
        <v>0</v>
      </c>
      <c r="N33" s="29" t="s">
        <v>74</v>
      </c>
      <c r="O33" s="30" t="s">
        <v>20</v>
      </c>
      <c r="P33" s="113">
        <v>348</v>
      </c>
      <c r="Q33" s="113">
        <v>350</v>
      </c>
      <c r="R33" s="114">
        <v>360</v>
      </c>
    </row>
    <row r="34" spans="1:18" s="2" customFormat="1" x14ac:dyDescent="0.2">
      <c r="A34" s="68"/>
      <c r="B34" s="38"/>
      <c r="C34" s="29"/>
      <c r="D34" s="39">
        <v>0</v>
      </c>
      <c r="E34" s="39">
        <v>0</v>
      </c>
      <c r="F34" s="39">
        <v>0</v>
      </c>
      <c r="G34" s="49">
        <v>0</v>
      </c>
      <c r="H34" s="121">
        <v>0</v>
      </c>
      <c r="I34" s="39">
        <v>0</v>
      </c>
      <c r="J34" s="39">
        <v>0</v>
      </c>
      <c r="K34" s="60">
        <v>0</v>
      </c>
      <c r="L34" s="54">
        <v>0</v>
      </c>
      <c r="M34" s="39">
        <v>0</v>
      </c>
      <c r="N34" s="29" t="s">
        <v>278</v>
      </c>
      <c r="O34" s="30" t="s">
        <v>20</v>
      </c>
      <c r="P34" s="31" t="s">
        <v>64</v>
      </c>
      <c r="Q34" s="31" t="s">
        <v>65</v>
      </c>
      <c r="R34" s="32" t="s">
        <v>65</v>
      </c>
    </row>
    <row r="35" spans="1:18" s="2" customFormat="1" x14ac:dyDescent="0.2">
      <c r="A35" s="68"/>
      <c r="B35" s="38"/>
      <c r="C35" s="29"/>
      <c r="D35" s="39">
        <v>0</v>
      </c>
      <c r="E35" s="39">
        <v>0</v>
      </c>
      <c r="F35" s="39">
        <v>0</v>
      </c>
      <c r="G35" s="49">
        <v>0</v>
      </c>
      <c r="H35" s="121">
        <v>0</v>
      </c>
      <c r="I35" s="39">
        <v>0</v>
      </c>
      <c r="J35" s="39">
        <v>0</v>
      </c>
      <c r="K35" s="60">
        <v>0</v>
      </c>
      <c r="L35" s="54">
        <v>0</v>
      </c>
      <c r="M35" s="39">
        <v>0</v>
      </c>
      <c r="N35" s="29" t="s">
        <v>114</v>
      </c>
      <c r="O35" s="30" t="s">
        <v>20</v>
      </c>
      <c r="P35" s="31" t="s">
        <v>55</v>
      </c>
      <c r="Q35" s="31" t="s">
        <v>115</v>
      </c>
      <c r="R35" s="32" t="s">
        <v>116</v>
      </c>
    </row>
    <row r="36" spans="1:18" s="2" customFormat="1" ht="25.5" x14ac:dyDescent="0.2">
      <c r="A36" s="68"/>
      <c r="B36" s="38"/>
      <c r="C36" s="29"/>
      <c r="D36" s="39">
        <v>0</v>
      </c>
      <c r="E36" s="39">
        <v>0</v>
      </c>
      <c r="F36" s="39">
        <v>0</v>
      </c>
      <c r="G36" s="49">
        <v>0</v>
      </c>
      <c r="H36" s="121">
        <v>0</v>
      </c>
      <c r="I36" s="39">
        <v>0</v>
      </c>
      <c r="J36" s="39">
        <v>0</v>
      </c>
      <c r="K36" s="60">
        <v>0</v>
      </c>
      <c r="L36" s="54">
        <v>0</v>
      </c>
      <c r="M36" s="39">
        <v>0</v>
      </c>
      <c r="N36" s="29" t="s">
        <v>117</v>
      </c>
      <c r="O36" s="30" t="s">
        <v>20</v>
      </c>
      <c r="P36" s="31" t="s">
        <v>118</v>
      </c>
      <c r="Q36" s="31" t="s">
        <v>119</v>
      </c>
      <c r="R36" s="32" t="s">
        <v>119</v>
      </c>
    </row>
    <row r="37" spans="1:18" s="2" customFormat="1" ht="13.5" thickBot="1" x14ac:dyDescent="0.25">
      <c r="A37" s="68"/>
      <c r="B37" s="38"/>
      <c r="C37" s="29"/>
      <c r="D37" s="39">
        <v>0</v>
      </c>
      <c r="E37" s="39">
        <v>0</v>
      </c>
      <c r="F37" s="39">
        <v>0</v>
      </c>
      <c r="G37" s="49">
        <v>0</v>
      </c>
      <c r="H37" s="121">
        <v>0</v>
      </c>
      <c r="I37" s="39">
        <v>0</v>
      </c>
      <c r="J37" s="39">
        <v>0</v>
      </c>
      <c r="K37" s="60">
        <v>0</v>
      </c>
      <c r="L37" s="54">
        <v>0</v>
      </c>
      <c r="M37" s="39">
        <v>0</v>
      </c>
      <c r="N37" s="29" t="s">
        <v>120</v>
      </c>
      <c r="O37" s="30" t="s">
        <v>20</v>
      </c>
      <c r="P37" s="31" t="s">
        <v>121</v>
      </c>
      <c r="Q37" s="31" t="s">
        <v>122</v>
      </c>
      <c r="R37" s="32" t="s">
        <v>122</v>
      </c>
    </row>
    <row r="38" spans="1:18" s="2" customFormat="1" ht="26.25" thickBot="1" x14ac:dyDescent="0.25">
      <c r="A38" s="71" t="s">
        <v>123</v>
      </c>
      <c r="B38" s="45" t="s">
        <v>124</v>
      </c>
      <c r="C38" s="25" t="s">
        <v>21</v>
      </c>
      <c r="D38" s="47">
        <v>4.7</v>
      </c>
      <c r="E38" s="47">
        <v>4.7</v>
      </c>
      <c r="F38" s="47">
        <v>0</v>
      </c>
      <c r="G38" s="52">
        <v>0</v>
      </c>
      <c r="H38" s="122">
        <v>4.7</v>
      </c>
      <c r="I38" s="47">
        <v>4.7</v>
      </c>
      <c r="J38" s="47">
        <v>0</v>
      </c>
      <c r="K38" s="63">
        <v>0</v>
      </c>
      <c r="L38" s="57">
        <v>5</v>
      </c>
      <c r="M38" s="47">
        <v>5</v>
      </c>
      <c r="N38" s="25" t="s">
        <v>125</v>
      </c>
      <c r="O38" s="26" t="s">
        <v>18</v>
      </c>
      <c r="P38" s="27" t="s">
        <v>40</v>
      </c>
      <c r="Q38" s="27" t="s">
        <v>40</v>
      </c>
      <c r="R38" s="28" t="s">
        <v>40</v>
      </c>
    </row>
    <row r="39" spans="1:18" s="2" customFormat="1" ht="26.25" thickBot="1" x14ac:dyDescent="0.25">
      <c r="A39" s="71" t="s">
        <v>126</v>
      </c>
      <c r="B39" s="45" t="s">
        <v>127</v>
      </c>
      <c r="C39" s="25" t="s">
        <v>21</v>
      </c>
      <c r="D39" s="47">
        <v>4</v>
      </c>
      <c r="E39" s="47">
        <v>4</v>
      </c>
      <c r="F39" s="47">
        <v>0</v>
      </c>
      <c r="G39" s="52">
        <v>0</v>
      </c>
      <c r="H39" s="122">
        <v>4</v>
      </c>
      <c r="I39" s="47">
        <v>4</v>
      </c>
      <c r="J39" s="47">
        <v>0</v>
      </c>
      <c r="K39" s="63">
        <v>0</v>
      </c>
      <c r="L39" s="57">
        <v>4</v>
      </c>
      <c r="M39" s="47">
        <v>4</v>
      </c>
      <c r="N39" s="25" t="s">
        <v>128</v>
      </c>
      <c r="O39" s="26" t="s">
        <v>18</v>
      </c>
      <c r="P39" s="27" t="s">
        <v>40</v>
      </c>
      <c r="Q39" s="27" t="s">
        <v>40</v>
      </c>
      <c r="R39" s="28" t="s">
        <v>40</v>
      </c>
    </row>
    <row r="40" spans="1:18" s="2" customFormat="1" ht="39" thickBot="1" x14ac:dyDescent="0.25">
      <c r="A40" s="69" t="s">
        <v>129</v>
      </c>
      <c r="B40" s="40" t="s">
        <v>130</v>
      </c>
      <c r="C40" s="41"/>
      <c r="D40" s="42">
        <f t="shared" ref="D40:M40" si="4">D41+D42+D43+D44+D45+D46+D47+D48+D49+D50+D51+D52+D53+D54+D55+D56+D57+D58+D59+D61+D62+D63</f>
        <v>432.09999999999997</v>
      </c>
      <c r="E40" s="42">
        <f t="shared" si="4"/>
        <v>403.9</v>
      </c>
      <c r="F40" s="42">
        <f t="shared" si="4"/>
        <v>337.70000000000005</v>
      </c>
      <c r="G40" s="50">
        <f t="shared" si="4"/>
        <v>28.200000000000003</v>
      </c>
      <c r="H40" s="119">
        <f t="shared" si="4"/>
        <v>432.09999999999997</v>
      </c>
      <c r="I40" s="42">
        <f t="shared" si="4"/>
        <v>403.9</v>
      </c>
      <c r="J40" s="42">
        <f t="shared" si="4"/>
        <v>337.70000000000005</v>
      </c>
      <c r="K40" s="61">
        <f t="shared" si="4"/>
        <v>28.200000000000003</v>
      </c>
      <c r="L40" s="55">
        <f t="shared" si="4"/>
        <v>405</v>
      </c>
      <c r="M40" s="42">
        <f t="shared" si="4"/>
        <v>412</v>
      </c>
      <c r="N40" s="41" t="s">
        <v>131</v>
      </c>
      <c r="O40" s="43" t="s">
        <v>18</v>
      </c>
      <c r="P40" s="44" t="s">
        <v>19</v>
      </c>
      <c r="Q40" s="44" t="s">
        <v>19</v>
      </c>
      <c r="R40" s="70" t="s">
        <v>19</v>
      </c>
    </row>
    <row r="41" spans="1:18" s="2" customFormat="1" ht="13.5" thickBot="1" x14ac:dyDescent="0.25">
      <c r="A41" s="71" t="s">
        <v>132</v>
      </c>
      <c r="B41" s="45" t="s">
        <v>133</v>
      </c>
      <c r="C41" s="25" t="s">
        <v>22</v>
      </c>
      <c r="D41" s="47">
        <v>33</v>
      </c>
      <c r="E41" s="47">
        <v>33</v>
      </c>
      <c r="F41" s="47">
        <v>32.5</v>
      </c>
      <c r="G41" s="52">
        <v>0</v>
      </c>
      <c r="H41" s="122">
        <v>33</v>
      </c>
      <c r="I41" s="47">
        <v>33</v>
      </c>
      <c r="J41" s="47">
        <v>32.5</v>
      </c>
      <c r="K41" s="63">
        <v>0</v>
      </c>
      <c r="L41" s="57">
        <v>33.200000000000003</v>
      </c>
      <c r="M41" s="47">
        <v>33.200000000000003</v>
      </c>
      <c r="N41" s="25" t="s">
        <v>134</v>
      </c>
      <c r="O41" s="26" t="s">
        <v>18</v>
      </c>
      <c r="P41" s="27" t="s">
        <v>19</v>
      </c>
      <c r="Q41" s="27" t="s">
        <v>19</v>
      </c>
      <c r="R41" s="28" t="s">
        <v>19</v>
      </c>
    </row>
    <row r="42" spans="1:18" s="2" customFormat="1" ht="26.25" thickBot="1" x14ac:dyDescent="0.25">
      <c r="A42" s="71" t="s">
        <v>135</v>
      </c>
      <c r="B42" s="45" t="s">
        <v>136</v>
      </c>
      <c r="C42" s="25" t="s">
        <v>22</v>
      </c>
      <c r="D42" s="47">
        <v>10.4</v>
      </c>
      <c r="E42" s="47">
        <v>10.4</v>
      </c>
      <c r="F42" s="47">
        <v>10.199999999999999</v>
      </c>
      <c r="G42" s="52">
        <v>0</v>
      </c>
      <c r="H42" s="122">
        <v>10.4</v>
      </c>
      <c r="I42" s="47">
        <v>10.4</v>
      </c>
      <c r="J42" s="47">
        <v>10.199999999999999</v>
      </c>
      <c r="K42" s="63">
        <v>0</v>
      </c>
      <c r="L42" s="57">
        <v>9.4</v>
      </c>
      <c r="M42" s="47">
        <v>9.5</v>
      </c>
      <c r="N42" s="25" t="s">
        <v>137</v>
      </c>
      <c r="O42" s="26" t="s">
        <v>18</v>
      </c>
      <c r="P42" s="27" t="s">
        <v>19</v>
      </c>
      <c r="Q42" s="27" t="s">
        <v>19</v>
      </c>
      <c r="R42" s="28" t="s">
        <v>19</v>
      </c>
    </row>
    <row r="43" spans="1:18" s="2" customFormat="1" ht="26.25" thickBot="1" x14ac:dyDescent="0.25">
      <c r="A43" s="71" t="s">
        <v>138</v>
      </c>
      <c r="B43" s="45" t="s">
        <v>139</v>
      </c>
      <c r="C43" s="25" t="s">
        <v>22</v>
      </c>
      <c r="D43" s="47">
        <v>15</v>
      </c>
      <c r="E43" s="47">
        <v>15</v>
      </c>
      <c r="F43" s="47">
        <v>14.5</v>
      </c>
      <c r="G43" s="52">
        <v>0</v>
      </c>
      <c r="H43" s="122">
        <v>15</v>
      </c>
      <c r="I43" s="47">
        <v>15</v>
      </c>
      <c r="J43" s="47">
        <v>14.5</v>
      </c>
      <c r="K43" s="63">
        <v>0</v>
      </c>
      <c r="L43" s="57">
        <v>9.3000000000000007</v>
      </c>
      <c r="M43" s="47">
        <v>9.3000000000000007</v>
      </c>
      <c r="N43" s="25" t="s">
        <v>140</v>
      </c>
      <c r="O43" s="26" t="s">
        <v>24</v>
      </c>
      <c r="P43" s="27" t="s">
        <v>48</v>
      </c>
      <c r="Q43" s="27" t="s">
        <v>48</v>
      </c>
      <c r="R43" s="28" t="s">
        <v>48</v>
      </c>
    </row>
    <row r="44" spans="1:18" s="2" customFormat="1" ht="26.25" thickBot="1" x14ac:dyDescent="0.25">
      <c r="A44" s="71" t="s">
        <v>141</v>
      </c>
      <c r="B44" s="45" t="s">
        <v>142</v>
      </c>
      <c r="C44" s="25" t="s">
        <v>22</v>
      </c>
      <c r="D44" s="47">
        <v>0.8</v>
      </c>
      <c r="E44" s="47">
        <v>0.8</v>
      </c>
      <c r="F44" s="47">
        <v>0.8</v>
      </c>
      <c r="G44" s="52">
        <v>0</v>
      </c>
      <c r="H44" s="122">
        <v>0.8</v>
      </c>
      <c r="I44" s="47">
        <v>0.8</v>
      </c>
      <c r="J44" s="47">
        <v>0.8</v>
      </c>
      <c r="K44" s="63">
        <v>0</v>
      </c>
      <c r="L44" s="57">
        <v>0.9</v>
      </c>
      <c r="M44" s="47">
        <v>0.9</v>
      </c>
      <c r="N44" s="25" t="s">
        <v>134</v>
      </c>
      <c r="O44" s="26" t="s">
        <v>18</v>
      </c>
      <c r="P44" s="27" t="s">
        <v>19</v>
      </c>
      <c r="Q44" s="27" t="s">
        <v>19</v>
      </c>
      <c r="R44" s="28" t="s">
        <v>19</v>
      </c>
    </row>
    <row r="45" spans="1:18" s="2" customFormat="1" ht="39" thickBot="1" x14ac:dyDescent="0.25">
      <c r="A45" s="71" t="s">
        <v>143</v>
      </c>
      <c r="B45" s="45" t="s">
        <v>144</v>
      </c>
      <c r="C45" s="25" t="s">
        <v>22</v>
      </c>
      <c r="D45" s="47">
        <v>7.8</v>
      </c>
      <c r="E45" s="47">
        <v>7.8</v>
      </c>
      <c r="F45" s="47">
        <v>7.7</v>
      </c>
      <c r="G45" s="52">
        <v>0</v>
      </c>
      <c r="H45" s="122">
        <v>7.8</v>
      </c>
      <c r="I45" s="47">
        <v>7.8</v>
      </c>
      <c r="J45" s="47">
        <v>7.7</v>
      </c>
      <c r="K45" s="63">
        <v>0</v>
      </c>
      <c r="L45" s="57">
        <v>7.8</v>
      </c>
      <c r="M45" s="47">
        <v>7.8</v>
      </c>
      <c r="N45" s="25" t="s">
        <v>134</v>
      </c>
      <c r="O45" s="26" t="s">
        <v>18</v>
      </c>
      <c r="P45" s="27" t="s">
        <v>19</v>
      </c>
      <c r="Q45" s="27" t="s">
        <v>19</v>
      </c>
      <c r="R45" s="28" t="s">
        <v>19</v>
      </c>
    </row>
    <row r="46" spans="1:18" s="2" customFormat="1" ht="26.25" thickBot="1" x14ac:dyDescent="0.25">
      <c r="A46" s="71" t="s">
        <v>145</v>
      </c>
      <c r="B46" s="45" t="s">
        <v>146</v>
      </c>
      <c r="C46" s="25" t="s">
        <v>22</v>
      </c>
      <c r="D46" s="47">
        <v>0.6</v>
      </c>
      <c r="E46" s="47">
        <v>0.6</v>
      </c>
      <c r="F46" s="47">
        <v>0.6</v>
      </c>
      <c r="G46" s="52">
        <v>0</v>
      </c>
      <c r="H46" s="122">
        <v>0.6</v>
      </c>
      <c r="I46" s="47">
        <v>0.6</v>
      </c>
      <c r="J46" s="47">
        <v>0.6</v>
      </c>
      <c r="K46" s="63">
        <v>0</v>
      </c>
      <c r="L46" s="57">
        <v>0.6</v>
      </c>
      <c r="M46" s="47">
        <v>0.6</v>
      </c>
      <c r="N46" s="25" t="s">
        <v>134</v>
      </c>
      <c r="O46" s="26" t="s">
        <v>18</v>
      </c>
      <c r="P46" s="27" t="s">
        <v>19</v>
      </c>
      <c r="Q46" s="27" t="s">
        <v>19</v>
      </c>
      <c r="R46" s="28" t="s">
        <v>19</v>
      </c>
    </row>
    <row r="47" spans="1:18" s="2" customFormat="1" ht="26.25" thickBot="1" x14ac:dyDescent="0.25">
      <c r="A47" s="71" t="s">
        <v>147</v>
      </c>
      <c r="B47" s="45" t="s">
        <v>148</v>
      </c>
      <c r="C47" s="25" t="s">
        <v>22</v>
      </c>
      <c r="D47" s="47">
        <v>38.799999999999997</v>
      </c>
      <c r="E47" s="47">
        <v>38.799999999999997</v>
      </c>
      <c r="F47" s="47">
        <v>35.799999999999997</v>
      </c>
      <c r="G47" s="52">
        <v>0</v>
      </c>
      <c r="H47" s="122">
        <v>38.799999999999997</v>
      </c>
      <c r="I47" s="47">
        <v>38.799999999999997</v>
      </c>
      <c r="J47" s="47">
        <v>35.799999999999997</v>
      </c>
      <c r="K47" s="63">
        <v>0</v>
      </c>
      <c r="L47" s="57">
        <v>38.799999999999997</v>
      </c>
      <c r="M47" s="47">
        <v>38.799999999999997</v>
      </c>
      <c r="N47" s="25" t="s">
        <v>134</v>
      </c>
      <c r="O47" s="26" t="s">
        <v>18</v>
      </c>
      <c r="P47" s="27" t="s">
        <v>19</v>
      </c>
      <c r="Q47" s="27" t="s">
        <v>19</v>
      </c>
      <c r="R47" s="28" t="s">
        <v>19</v>
      </c>
    </row>
    <row r="48" spans="1:18" s="2" customFormat="1" ht="39" thickBot="1" x14ac:dyDescent="0.25">
      <c r="A48" s="71" t="s">
        <v>149</v>
      </c>
      <c r="B48" s="45" t="s">
        <v>150</v>
      </c>
      <c r="C48" s="25" t="s">
        <v>22</v>
      </c>
      <c r="D48" s="47">
        <v>2.1</v>
      </c>
      <c r="E48" s="47">
        <v>2.1</v>
      </c>
      <c r="F48" s="47">
        <v>2.1</v>
      </c>
      <c r="G48" s="52">
        <v>0</v>
      </c>
      <c r="H48" s="122">
        <v>2.1</v>
      </c>
      <c r="I48" s="47">
        <v>2.1</v>
      </c>
      <c r="J48" s="47">
        <v>2.1</v>
      </c>
      <c r="K48" s="63">
        <v>0</v>
      </c>
      <c r="L48" s="57">
        <v>2.2000000000000002</v>
      </c>
      <c r="M48" s="47">
        <v>2.2000000000000002</v>
      </c>
      <c r="N48" s="25" t="s">
        <v>151</v>
      </c>
      <c r="O48" s="26" t="s">
        <v>24</v>
      </c>
      <c r="P48" s="27" t="s">
        <v>34</v>
      </c>
      <c r="Q48" s="27" t="s">
        <v>34</v>
      </c>
      <c r="R48" s="28" t="s">
        <v>34</v>
      </c>
    </row>
    <row r="49" spans="1:18" s="2" customFormat="1" ht="13.5" thickBot="1" x14ac:dyDescent="0.25">
      <c r="A49" s="71" t="s">
        <v>152</v>
      </c>
      <c r="B49" s="45" t="s">
        <v>153</v>
      </c>
      <c r="C49" s="25" t="s">
        <v>22</v>
      </c>
      <c r="D49" s="47">
        <v>5.4</v>
      </c>
      <c r="E49" s="47">
        <v>5.4</v>
      </c>
      <c r="F49" s="47">
        <v>5.3</v>
      </c>
      <c r="G49" s="52">
        <v>0</v>
      </c>
      <c r="H49" s="122">
        <v>5.4</v>
      </c>
      <c r="I49" s="47">
        <v>5.4</v>
      </c>
      <c r="J49" s="47">
        <v>5.3</v>
      </c>
      <c r="K49" s="63">
        <v>0</v>
      </c>
      <c r="L49" s="57">
        <v>5.2</v>
      </c>
      <c r="M49" s="47">
        <v>5.2</v>
      </c>
      <c r="N49" s="25" t="s">
        <v>134</v>
      </c>
      <c r="O49" s="26" t="s">
        <v>18</v>
      </c>
      <c r="P49" s="27" t="s">
        <v>19</v>
      </c>
      <c r="Q49" s="27" t="s">
        <v>19</v>
      </c>
      <c r="R49" s="28" t="s">
        <v>19</v>
      </c>
    </row>
    <row r="50" spans="1:18" s="2" customFormat="1" ht="39" thickBot="1" x14ac:dyDescent="0.25">
      <c r="A50" s="71" t="s">
        <v>154</v>
      </c>
      <c r="B50" s="45" t="s">
        <v>155</v>
      </c>
      <c r="C50" s="25" t="s">
        <v>22</v>
      </c>
      <c r="D50" s="47">
        <v>1.4</v>
      </c>
      <c r="E50" s="47">
        <v>1.4</v>
      </c>
      <c r="F50" s="47">
        <v>0.5</v>
      </c>
      <c r="G50" s="52">
        <v>0</v>
      </c>
      <c r="H50" s="122">
        <v>1.4</v>
      </c>
      <c r="I50" s="47">
        <v>1.4</v>
      </c>
      <c r="J50" s="47">
        <v>0.5</v>
      </c>
      <c r="K50" s="63">
        <v>0</v>
      </c>
      <c r="L50" s="57">
        <v>1.4</v>
      </c>
      <c r="M50" s="47">
        <v>1.4</v>
      </c>
      <c r="N50" s="25" t="s">
        <v>156</v>
      </c>
      <c r="O50" s="26" t="s">
        <v>24</v>
      </c>
      <c r="P50" s="27" t="s">
        <v>37</v>
      </c>
      <c r="Q50" s="27" t="s">
        <v>37</v>
      </c>
      <c r="R50" s="28" t="s">
        <v>37</v>
      </c>
    </row>
    <row r="51" spans="1:18" s="2" customFormat="1" ht="26.25" thickBot="1" x14ac:dyDescent="0.25">
      <c r="A51" s="71" t="s">
        <v>157</v>
      </c>
      <c r="B51" s="45" t="s">
        <v>158</v>
      </c>
      <c r="C51" s="25" t="s">
        <v>22</v>
      </c>
      <c r="D51" s="47">
        <v>6.1</v>
      </c>
      <c r="E51" s="47">
        <v>6.1</v>
      </c>
      <c r="F51" s="47">
        <v>5.8</v>
      </c>
      <c r="G51" s="52">
        <v>0</v>
      </c>
      <c r="H51" s="122">
        <v>6.1</v>
      </c>
      <c r="I51" s="47">
        <v>6.1</v>
      </c>
      <c r="J51" s="47">
        <v>5.8</v>
      </c>
      <c r="K51" s="63">
        <v>0</v>
      </c>
      <c r="L51" s="57">
        <v>11.2</v>
      </c>
      <c r="M51" s="47">
        <v>11.5</v>
      </c>
      <c r="N51" s="25" t="s">
        <v>134</v>
      </c>
      <c r="O51" s="26" t="s">
        <v>18</v>
      </c>
      <c r="P51" s="27" t="s">
        <v>19</v>
      </c>
      <c r="Q51" s="27" t="s">
        <v>19</v>
      </c>
      <c r="R51" s="28" t="s">
        <v>19</v>
      </c>
    </row>
    <row r="52" spans="1:18" s="2" customFormat="1" ht="13.5" thickBot="1" x14ac:dyDescent="0.25">
      <c r="A52" s="71" t="s">
        <v>159</v>
      </c>
      <c r="B52" s="45" t="s">
        <v>160</v>
      </c>
      <c r="C52" s="25" t="s">
        <v>22</v>
      </c>
      <c r="D52" s="47">
        <v>15.6</v>
      </c>
      <c r="E52" s="47">
        <v>15.6</v>
      </c>
      <c r="F52" s="47">
        <v>13.8</v>
      </c>
      <c r="G52" s="52">
        <v>0</v>
      </c>
      <c r="H52" s="122">
        <v>15.6</v>
      </c>
      <c r="I52" s="47">
        <v>15.6</v>
      </c>
      <c r="J52" s="47">
        <v>13.8</v>
      </c>
      <c r="K52" s="63">
        <v>0</v>
      </c>
      <c r="L52" s="57">
        <v>23</v>
      </c>
      <c r="M52" s="47">
        <v>24</v>
      </c>
      <c r="N52" s="25" t="s">
        <v>134</v>
      </c>
      <c r="O52" s="26" t="s">
        <v>18</v>
      </c>
      <c r="P52" s="27" t="s">
        <v>19</v>
      </c>
      <c r="Q52" s="27" t="s">
        <v>19</v>
      </c>
      <c r="R52" s="28" t="s">
        <v>19</v>
      </c>
    </row>
    <row r="53" spans="1:18" s="2" customFormat="1" ht="13.5" thickBot="1" x14ac:dyDescent="0.25">
      <c r="A53" s="71" t="s">
        <v>161</v>
      </c>
      <c r="B53" s="45" t="s">
        <v>162</v>
      </c>
      <c r="C53" s="25" t="s">
        <v>22</v>
      </c>
      <c r="D53" s="47">
        <v>9.6999999999999993</v>
      </c>
      <c r="E53" s="47">
        <v>9.6999999999999993</v>
      </c>
      <c r="F53" s="47">
        <v>8.5</v>
      </c>
      <c r="G53" s="52">
        <v>0</v>
      </c>
      <c r="H53" s="122">
        <v>9.6999999999999993</v>
      </c>
      <c r="I53" s="47">
        <v>9.6999999999999993</v>
      </c>
      <c r="J53" s="47">
        <v>8.5</v>
      </c>
      <c r="K53" s="63">
        <v>0</v>
      </c>
      <c r="L53" s="57">
        <v>9.3000000000000007</v>
      </c>
      <c r="M53" s="47">
        <v>9.5</v>
      </c>
      <c r="N53" s="25" t="s">
        <v>134</v>
      </c>
      <c r="O53" s="26" t="s">
        <v>18</v>
      </c>
      <c r="P53" s="27" t="s">
        <v>19</v>
      </c>
      <c r="Q53" s="27" t="s">
        <v>19</v>
      </c>
      <c r="R53" s="28" t="s">
        <v>19</v>
      </c>
    </row>
    <row r="54" spans="1:18" s="2" customFormat="1" ht="13.5" thickBot="1" x14ac:dyDescent="0.25">
      <c r="A54" s="71" t="s">
        <v>163</v>
      </c>
      <c r="B54" s="45" t="s">
        <v>164</v>
      </c>
      <c r="C54" s="25" t="s">
        <v>22</v>
      </c>
      <c r="D54" s="47">
        <v>17.5</v>
      </c>
      <c r="E54" s="47">
        <v>17.5</v>
      </c>
      <c r="F54" s="47">
        <v>16.5</v>
      </c>
      <c r="G54" s="52">
        <v>0</v>
      </c>
      <c r="H54" s="122">
        <v>17.5</v>
      </c>
      <c r="I54" s="47">
        <v>17.5</v>
      </c>
      <c r="J54" s="47">
        <v>16.5</v>
      </c>
      <c r="K54" s="63">
        <v>0</v>
      </c>
      <c r="L54" s="57">
        <v>17.5</v>
      </c>
      <c r="M54" s="47">
        <v>18</v>
      </c>
      <c r="N54" s="25" t="s">
        <v>165</v>
      </c>
      <c r="O54" s="26" t="s">
        <v>24</v>
      </c>
      <c r="P54" s="27" t="s">
        <v>43</v>
      </c>
      <c r="Q54" s="27" t="s">
        <v>43</v>
      </c>
      <c r="R54" s="28" t="s">
        <v>43</v>
      </c>
    </row>
    <row r="55" spans="1:18" s="2" customFormat="1" ht="26.25" thickBot="1" x14ac:dyDescent="0.25">
      <c r="A55" s="71" t="s">
        <v>166</v>
      </c>
      <c r="B55" s="45" t="s">
        <v>167</v>
      </c>
      <c r="C55" s="25" t="s">
        <v>22</v>
      </c>
      <c r="D55" s="47">
        <v>6.7</v>
      </c>
      <c r="E55" s="47">
        <v>6.7</v>
      </c>
      <c r="F55" s="47">
        <v>6.1</v>
      </c>
      <c r="G55" s="52">
        <v>0</v>
      </c>
      <c r="H55" s="122">
        <v>6.7</v>
      </c>
      <c r="I55" s="47">
        <v>6.7</v>
      </c>
      <c r="J55" s="47">
        <v>6.1</v>
      </c>
      <c r="K55" s="63">
        <v>0</v>
      </c>
      <c r="L55" s="57">
        <v>6.7</v>
      </c>
      <c r="M55" s="47">
        <v>6.9</v>
      </c>
      <c r="N55" s="25" t="s">
        <v>134</v>
      </c>
      <c r="O55" s="26" t="s">
        <v>18</v>
      </c>
      <c r="P55" s="27" t="s">
        <v>19</v>
      </c>
      <c r="Q55" s="27" t="s">
        <v>19</v>
      </c>
      <c r="R55" s="28" t="s">
        <v>19</v>
      </c>
    </row>
    <row r="56" spans="1:18" s="2" customFormat="1" ht="13.5" thickBot="1" x14ac:dyDescent="0.25">
      <c r="A56" s="71" t="s">
        <v>168</v>
      </c>
      <c r="B56" s="45" t="s">
        <v>169</v>
      </c>
      <c r="C56" s="25" t="s">
        <v>26</v>
      </c>
      <c r="D56" s="47">
        <v>79.099999999999994</v>
      </c>
      <c r="E56" s="47">
        <v>70.7</v>
      </c>
      <c r="F56" s="47">
        <v>62.3</v>
      </c>
      <c r="G56" s="52">
        <v>8.4</v>
      </c>
      <c r="H56" s="122">
        <v>79.099999999999994</v>
      </c>
      <c r="I56" s="47">
        <v>70.7</v>
      </c>
      <c r="J56" s="47">
        <v>62.3</v>
      </c>
      <c r="K56" s="63">
        <v>8.4</v>
      </c>
      <c r="L56" s="57">
        <v>90</v>
      </c>
      <c r="M56" s="47">
        <v>92</v>
      </c>
      <c r="N56" s="25" t="s">
        <v>134</v>
      </c>
      <c r="O56" s="26" t="s">
        <v>18</v>
      </c>
      <c r="P56" s="27" t="s">
        <v>19</v>
      </c>
      <c r="Q56" s="27" t="s">
        <v>19</v>
      </c>
      <c r="R56" s="28" t="s">
        <v>19</v>
      </c>
    </row>
    <row r="57" spans="1:18" s="2" customFormat="1" ht="13.5" thickBot="1" x14ac:dyDescent="0.25">
      <c r="A57" s="71" t="s">
        <v>170</v>
      </c>
      <c r="B57" s="45" t="s">
        <v>171</v>
      </c>
      <c r="C57" s="25" t="s">
        <v>26</v>
      </c>
      <c r="D57" s="47">
        <v>109.3</v>
      </c>
      <c r="E57" s="47">
        <v>89.5</v>
      </c>
      <c r="F57" s="47">
        <v>52</v>
      </c>
      <c r="G57" s="52">
        <v>19.8</v>
      </c>
      <c r="H57" s="122">
        <v>109.3</v>
      </c>
      <c r="I57" s="47">
        <v>89.5</v>
      </c>
      <c r="J57" s="47">
        <v>52</v>
      </c>
      <c r="K57" s="63">
        <v>19.8</v>
      </c>
      <c r="L57" s="57">
        <v>68</v>
      </c>
      <c r="M57" s="47">
        <v>70</v>
      </c>
      <c r="N57" s="25" t="s">
        <v>134</v>
      </c>
      <c r="O57" s="26" t="s">
        <v>18</v>
      </c>
      <c r="P57" s="27" t="s">
        <v>19</v>
      </c>
      <c r="Q57" s="27" t="s">
        <v>19</v>
      </c>
      <c r="R57" s="28" t="s">
        <v>19</v>
      </c>
    </row>
    <row r="58" spans="1:18" s="2" customFormat="1" ht="26.25" thickBot="1" x14ac:dyDescent="0.25">
      <c r="A58" s="71" t="s">
        <v>172</v>
      </c>
      <c r="B58" s="45" t="s">
        <v>173</v>
      </c>
      <c r="C58" s="25" t="s">
        <v>22</v>
      </c>
      <c r="D58" s="47">
        <v>0.1</v>
      </c>
      <c r="E58" s="47">
        <v>0.1</v>
      </c>
      <c r="F58" s="47">
        <v>0</v>
      </c>
      <c r="G58" s="52">
        <v>0</v>
      </c>
      <c r="H58" s="122">
        <v>0.1</v>
      </c>
      <c r="I58" s="47">
        <v>0.1</v>
      </c>
      <c r="J58" s="47">
        <v>0</v>
      </c>
      <c r="K58" s="63">
        <v>0</v>
      </c>
      <c r="L58" s="57">
        <v>0.1</v>
      </c>
      <c r="M58" s="47">
        <v>0.1</v>
      </c>
      <c r="N58" s="25" t="s">
        <v>134</v>
      </c>
      <c r="O58" s="26" t="s">
        <v>18</v>
      </c>
      <c r="P58" s="27" t="s">
        <v>19</v>
      </c>
      <c r="Q58" s="27" t="s">
        <v>19</v>
      </c>
      <c r="R58" s="28" t="s">
        <v>19</v>
      </c>
    </row>
    <row r="59" spans="1:18" s="2" customFormat="1" ht="51" x14ac:dyDescent="0.2">
      <c r="A59" s="71" t="s">
        <v>174</v>
      </c>
      <c r="B59" s="45" t="s">
        <v>175</v>
      </c>
      <c r="C59" s="25" t="s">
        <v>22</v>
      </c>
      <c r="D59" s="46">
        <f>SUM(D60:D60)+4.4</f>
        <v>4.4000000000000004</v>
      </c>
      <c r="E59" s="46">
        <f>SUM(E60:E60)+4.4</f>
        <v>4.4000000000000004</v>
      </c>
      <c r="F59" s="46">
        <f>SUM(F60:F60)+3.8</f>
        <v>3.8</v>
      </c>
      <c r="G59" s="51">
        <f>SUM(G60:G60)</f>
        <v>0</v>
      </c>
      <c r="H59" s="120">
        <f>SUM(H60:H60)+4.4</f>
        <v>4.4000000000000004</v>
      </c>
      <c r="I59" s="46">
        <f>SUM(I60:I60)+4.4</f>
        <v>4.4000000000000004</v>
      </c>
      <c r="J59" s="46">
        <f>SUM(J60:J60)+3.8</f>
        <v>3.8</v>
      </c>
      <c r="K59" s="62">
        <f>SUM(K60:K60)</f>
        <v>0</v>
      </c>
      <c r="L59" s="56">
        <f>SUM(L60:L60)+4</f>
        <v>4</v>
      </c>
      <c r="M59" s="46">
        <f>SUM(M60:M60)+4.2</f>
        <v>4.2</v>
      </c>
      <c r="N59" s="25" t="s">
        <v>176</v>
      </c>
      <c r="O59" s="26" t="s">
        <v>18</v>
      </c>
      <c r="P59" s="27" t="s">
        <v>19</v>
      </c>
      <c r="Q59" s="27" t="s">
        <v>19</v>
      </c>
      <c r="R59" s="28" t="s">
        <v>19</v>
      </c>
    </row>
    <row r="60" spans="1:18" s="2" customFormat="1" ht="39" thickBot="1" x14ac:dyDescent="0.25">
      <c r="A60" s="68"/>
      <c r="B60" s="38"/>
      <c r="C60" s="29"/>
      <c r="D60" s="39">
        <v>0</v>
      </c>
      <c r="E60" s="39">
        <v>0</v>
      </c>
      <c r="F60" s="39">
        <v>0</v>
      </c>
      <c r="G60" s="49">
        <v>0</v>
      </c>
      <c r="H60" s="121">
        <v>0</v>
      </c>
      <c r="I60" s="39">
        <v>0</v>
      </c>
      <c r="J60" s="39">
        <v>0</v>
      </c>
      <c r="K60" s="60">
        <v>0</v>
      </c>
      <c r="L60" s="54">
        <v>0</v>
      </c>
      <c r="M60" s="39">
        <v>0</v>
      </c>
      <c r="N60" s="29" t="s">
        <v>177</v>
      </c>
      <c r="O60" s="30" t="s">
        <v>24</v>
      </c>
      <c r="P60" s="31" t="s">
        <v>19</v>
      </c>
      <c r="Q60" s="31" t="s">
        <v>50</v>
      </c>
      <c r="R60" s="32" t="s">
        <v>50</v>
      </c>
    </row>
    <row r="61" spans="1:18" s="2" customFormat="1" ht="26.25" thickBot="1" x14ac:dyDescent="0.25">
      <c r="A61" s="71" t="s">
        <v>178</v>
      </c>
      <c r="B61" s="45" t="s">
        <v>179</v>
      </c>
      <c r="C61" s="25" t="s">
        <v>22</v>
      </c>
      <c r="D61" s="47">
        <v>38.4</v>
      </c>
      <c r="E61" s="47">
        <v>38.4</v>
      </c>
      <c r="F61" s="47">
        <v>30.3</v>
      </c>
      <c r="G61" s="52">
        <v>0</v>
      </c>
      <c r="H61" s="122">
        <v>38.4</v>
      </c>
      <c r="I61" s="47">
        <v>38.4</v>
      </c>
      <c r="J61" s="47">
        <v>30.3</v>
      </c>
      <c r="K61" s="63">
        <v>0</v>
      </c>
      <c r="L61" s="57">
        <v>38.4</v>
      </c>
      <c r="M61" s="47">
        <v>38.4</v>
      </c>
      <c r="N61" s="25" t="s">
        <v>180</v>
      </c>
      <c r="O61" s="26" t="s">
        <v>20</v>
      </c>
      <c r="P61" s="27" t="s">
        <v>59</v>
      </c>
      <c r="Q61" s="27" t="s">
        <v>59</v>
      </c>
      <c r="R61" s="28" t="s">
        <v>59</v>
      </c>
    </row>
    <row r="62" spans="1:18" s="2" customFormat="1" ht="26.25" thickBot="1" x14ac:dyDescent="0.25">
      <c r="A62" s="71" t="s">
        <v>181</v>
      </c>
      <c r="B62" s="45" t="s">
        <v>182</v>
      </c>
      <c r="C62" s="25" t="s">
        <v>22</v>
      </c>
      <c r="D62" s="47">
        <v>11.8</v>
      </c>
      <c r="E62" s="47">
        <v>11.8</v>
      </c>
      <c r="F62" s="47">
        <v>11</v>
      </c>
      <c r="G62" s="52">
        <v>0</v>
      </c>
      <c r="H62" s="122">
        <v>11.8</v>
      </c>
      <c r="I62" s="47">
        <v>11.8</v>
      </c>
      <c r="J62" s="47">
        <v>11</v>
      </c>
      <c r="K62" s="63">
        <v>0</v>
      </c>
      <c r="L62" s="57">
        <v>10.5</v>
      </c>
      <c r="M62" s="47">
        <v>11</v>
      </c>
      <c r="N62" s="25" t="s">
        <v>183</v>
      </c>
      <c r="O62" s="26" t="s">
        <v>24</v>
      </c>
      <c r="P62" s="27" t="s">
        <v>32</v>
      </c>
      <c r="Q62" s="27" t="s">
        <v>32</v>
      </c>
      <c r="R62" s="28" t="s">
        <v>32</v>
      </c>
    </row>
    <row r="63" spans="1:18" s="2" customFormat="1" ht="38.25" x14ac:dyDescent="0.2">
      <c r="A63" s="71" t="s">
        <v>184</v>
      </c>
      <c r="B63" s="45" t="s">
        <v>185</v>
      </c>
      <c r="C63" s="25"/>
      <c r="D63" s="46">
        <f t="shared" ref="D63:M63" si="5">SUM(D64:D65)</f>
        <v>18.100000000000001</v>
      </c>
      <c r="E63" s="46">
        <f t="shared" si="5"/>
        <v>18.100000000000001</v>
      </c>
      <c r="F63" s="46">
        <f t="shared" si="5"/>
        <v>17.600000000000001</v>
      </c>
      <c r="G63" s="51">
        <f t="shared" si="5"/>
        <v>0</v>
      </c>
      <c r="H63" s="120">
        <f t="shared" si="5"/>
        <v>18.100000000000001</v>
      </c>
      <c r="I63" s="46">
        <f t="shared" si="5"/>
        <v>18.100000000000001</v>
      </c>
      <c r="J63" s="46">
        <f t="shared" si="5"/>
        <v>17.600000000000001</v>
      </c>
      <c r="K63" s="62">
        <f t="shared" si="5"/>
        <v>0</v>
      </c>
      <c r="L63" s="56">
        <f t="shared" si="5"/>
        <v>17.5</v>
      </c>
      <c r="M63" s="46">
        <f t="shared" si="5"/>
        <v>17.5</v>
      </c>
      <c r="N63" s="25" t="s">
        <v>186</v>
      </c>
      <c r="O63" s="26" t="s">
        <v>24</v>
      </c>
      <c r="P63" s="27" t="s">
        <v>187</v>
      </c>
      <c r="Q63" s="27" t="s">
        <v>187</v>
      </c>
      <c r="R63" s="28" t="s">
        <v>187</v>
      </c>
    </row>
    <row r="64" spans="1:18" s="2" customFormat="1" x14ac:dyDescent="0.2">
      <c r="A64" s="68"/>
      <c r="B64" s="38"/>
      <c r="C64" s="29" t="s">
        <v>26</v>
      </c>
      <c r="D64" s="39">
        <v>0</v>
      </c>
      <c r="E64" s="39">
        <v>0</v>
      </c>
      <c r="F64" s="39">
        <v>0</v>
      </c>
      <c r="G64" s="49">
        <v>0</v>
      </c>
      <c r="H64" s="121">
        <v>0</v>
      </c>
      <c r="I64" s="39">
        <v>0</v>
      </c>
      <c r="J64" s="39">
        <v>0</v>
      </c>
      <c r="K64" s="60">
        <v>0</v>
      </c>
      <c r="L64" s="54">
        <v>0</v>
      </c>
      <c r="M64" s="39">
        <v>0</v>
      </c>
      <c r="N64" s="29"/>
      <c r="O64" s="30"/>
      <c r="P64" s="31"/>
      <c r="Q64" s="31"/>
      <c r="R64" s="32"/>
    </row>
    <row r="65" spans="1:18" s="2" customFormat="1" ht="13.5" thickBot="1" x14ac:dyDescent="0.25">
      <c r="A65" s="68"/>
      <c r="B65" s="38"/>
      <c r="C65" s="29" t="s">
        <v>22</v>
      </c>
      <c r="D65" s="39">
        <v>18.100000000000001</v>
      </c>
      <c r="E65" s="39">
        <v>18.100000000000001</v>
      </c>
      <c r="F65" s="39">
        <v>17.600000000000001</v>
      </c>
      <c r="G65" s="49">
        <v>0</v>
      </c>
      <c r="H65" s="121">
        <v>18.100000000000001</v>
      </c>
      <c r="I65" s="39">
        <v>18.100000000000001</v>
      </c>
      <c r="J65" s="39">
        <v>17.600000000000001</v>
      </c>
      <c r="K65" s="60">
        <v>0</v>
      </c>
      <c r="L65" s="54">
        <v>17.5</v>
      </c>
      <c r="M65" s="39">
        <v>17.5</v>
      </c>
      <c r="N65" s="29"/>
      <c r="O65" s="30"/>
      <c r="P65" s="31"/>
      <c r="Q65" s="31"/>
      <c r="R65" s="32"/>
    </row>
    <row r="66" spans="1:18" s="2" customFormat="1" ht="39" thickBot="1" x14ac:dyDescent="0.25">
      <c r="A66" s="69" t="s">
        <v>188</v>
      </c>
      <c r="B66" s="40" t="s">
        <v>189</v>
      </c>
      <c r="C66" s="41"/>
      <c r="D66" s="42">
        <f t="shared" ref="D66:M66" si="6">D67+D69+D75+D76</f>
        <v>2713.7</v>
      </c>
      <c r="E66" s="42">
        <f t="shared" si="6"/>
        <v>879.1</v>
      </c>
      <c r="F66" s="42">
        <f t="shared" si="6"/>
        <v>19.5</v>
      </c>
      <c r="G66" s="50">
        <f t="shared" si="6"/>
        <v>1834.6</v>
      </c>
      <c r="H66" s="119">
        <f t="shared" si="6"/>
        <v>2948.7</v>
      </c>
      <c r="I66" s="42">
        <f t="shared" si="6"/>
        <v>1114.0999999999999</v>
      </c>
      <c r="J66" s="42">
        <f t="shared" si="6"/>
        <v>19.5</v>
      </c>
      <c r="K66" s="61">
        <f t="shared" si="6"/>
        <v>1834.6</v>
      </c>
      <c r="L66" s="55">
        <f t="shared" si="6"/>
        <v>2575.6999999999998</v>
      </c>
      <c r="M66" s="42">
        <f t="shared" si="6"/>
        <v>2419.6000000000004</v>
      </c>
      <c r="N66" s="41" t="s">
        <v>190</v>
      </c>
      <c r="O66" s="43" t="s">
        <v>24</v>
      </c>
      <c r="P66" s="44" t="s">
        <v>28</v>
      </c>
      <c r="Q66" s="44" t="s">
        <v>28</v>
      </c>
      <c r="R66" s="70" t="s">
        <v>191</v>
      </c>
    </row>
    <row r="67" spans="1:18" s="2" customFormat="1" ht="38.25" x14ac:dyDescent="0.2">
      <c r="A67" s="71" t="s">
        <v>192</v>
      </c>
      <c r="B67" s="45" t="s">
        <v>193</v>
      </c>
      <c r="C67" s="25" t="s">
        <v>21</v>
      </c>
      <c r="D67" s="46">
        <f>SUM(D68:D68)+82.7</f>
        <v>82.7</v>
      </c>
      <c r="E67" s="46">
        <f>SUM(E68:E68)+82.7</f>
        <v>82.7</v>
      </c>
      <c r="F67" s="46">
        <f>SUM(F68:F68)</f>
        <v>0</v>
      </c>
      <c r="G67" s="51">
        <f>SUM(G68:G68)</f>
        <v>0</v>
      </c>
      <c r="H67" s="120">
        <f>SUM(H68:H68)+82.7</f>
        <v>82.7</v>
      </c>
      <c r="I67" s="46">
        <f>SUM(I68:I68)+82.7</f>
        <v>82.7</v>
      </c>
      <c r="J67" s="46">
        <f>SUM(J68:J68)</f>
        <v>0</v>
      </c>
      <c r="K67" s="62">
        <f>SUM(K68:K68)</f>
        <v>0</v>
      </c>
      <c r="L67" s="56">
        <f>SUM(L68:L68)+20</f>
        <v>20</v>
      </c>
      <c r="M67" s="46">
        <f>SUM(M68:M68)+20</f>
        <v>20</v>
      </c>
      <c r="N67" s="25" t="s">
        <v>194</v>
      </c>
      <c r="O67" s="26" t="s">
        <v>24</v>
      </c>
      <c r="P67" s="27" t="s">
        <v>41</v>
      </c>
      <c r="Q67" s="27" t="s">
        <v>30</v>
      </c>
      <c r="R67" s="28" t="s">
        <v>30</v>
      </c>
    </row>
    <row r="68" spans="1:18" s="2" customFormat="1" ht="26.25" thickBot="1" x14ac:dyDescent="0.25">
      <c r="A68" s="68"/>
      <c r="B68" s="38"/>
      <c r="C68" s="29"/>
      <c r="D68" s="39">
        <v>0</v>
      </c>
      <c r="E68" s="39">
        <v>0</v>
      </c>
      <c r="F68" s="39">
        <v>0</v>
      </c>
      <c r="G68" s="49">
        <v>0</v>
      </c>
      <c r="H68" s="121">
        <v>0</v>
      </c>
      <c r="I68" s="39">
        <v>0</v>
      </c>
      <c r="J68" s="39">
        <v>0</v>
      </c>
      <c r="K68" s="60">
        <v>0</v>
      </c>
      <c r="L68" s="54">
        <v>0</v>
      </c>
      <c r="M68" s="39">
        <v>0</v>
      </c>
      <c r="N68" s="29" t="s">
        <v>195</v>
      </c>
      <c r="O68" s="30" t="s">
        <v>24</v>
      </c>
      <c r="P68" s="31" t="s">
        <v>29</v>
      </c>
      <c r="Q68" s="31" t="s">
        <v>36</v>
      </c>
      <c r="R68" s="32" t="s">
        <v>37</v>
      </c>
    </row>
    <row r="69" spans="1:18" s="2" customFormat="1" ht="63.75" x14ac:dyDescent="0.2">
      <c r="A69" s="71" t="s">
        <v>196</v>
      </c>
      <c r="B69" s="45" t="s">
        <v>197</v>
      </c>
      <c r="C69" s="25"/>
      <c r="D69" s="46">
        <f t="shared" ref="D69:M69" si="7">SUM(D70:D74)</f>
        <v>176.9</v>
      </c>
      <c r="E69" s="46">
        <f t="shared" si="7"/>
        <v>80.099999999999994</v>
      </c>
      <c r="F69" s="46">
        <f t="shared" si="7"/>
        <v>19.5</v>
      </c>
      <c r="G69" s="51">
        <f t="shared" si="7"/>
        <v>96.8</v>
      </c>
      <c r="H69" s="120">
        <f t="shared" si="7"/>
        <v>176.9</v>
      </c>
      <c r="I69" s="46">
        <f t="shared" si="7"/>
        <v>80.099999999999994</v>
      </c>
      <c r="J69" s="46">
        <f t="shared" si="7"/>
        <v>19.5</v>
      </c>
      <c r="K69" s="62">
        <f t="shared" si="7"/>
        <v>96.8</v>
      </c>
      <c r="L69" s="56">
        <f t="shared" si="7"/>
        <v>130.4</v>
      </c>
      <c r="M69" s="46">
        <f t="shared" si="7"/>
        <v>0</v>
      </c>
      <c r="N69" s="25" t="s">
        <v>201</v>
      </c>
      <c r="O69" s="26" t="s">
        <v>20</v>
      </c>
      <c r="P69" s="27" t="s">
        <v>42</v>
      </c>
      <c r="Q69" s="27" t="s">
        <v>40</v>
      </c>
      <c r="R69" s="28" t="s">
        <v>40</v>
      </c>
    </row>
    <row r="70" spans="1:18" s="2" customFormat="1" x14ac:dyDescent="0.2">
      <c r="A70" s="68"/>
      <c r="B70" s="38"/>
      <c r="C70" s="29"/>
      <c r="D70" s="39">
        <v>0</v>
      </c>
      <c r="E70" s="39">
        <v>0</v>
      </c>
      <c r="F70" s="39">
        <v>0</v>
      </c>
      <c r="G70" s="49">
        <v>0</v>
      </c>
      <c r="H70" s="121">
        <v>0</v>
      </c>
      <c r="I70" s="39">
        <v>0</v>
      </c>
      <c r="J70" s="39">
        <v>0</v>
      </c>
      <c r="K70" s="60">
        <v>0</v>
      </c>
      <c r="L70" s="54">
        <v>0</v>
      </c>
      <c r="M70" s="39">
        <v>0</v>
      </c>
      <c r="N70" s="29" t="s">
        <v>198</v>
      </c>
      <c r="O70" s="30" t="s">
        <v>24</v>
      </c>
      <c r="P70" s="31" t="s">
        <v>32</v>
      </c>
      <c r="Q70" s="31" t="s">
        <v>40</v>
      </c>
      <c r="R70" s="32" t="s">
        <v>40</v>
      </c>
    </row>
    <row r="71" spans="1:18" s="2" customFormat="1" x14ac:dyDescent="0.2">
      <c r="A71" s="68"/>
      <c r="B71" s="38"/>
      <c r="C71" s="29"/>
      <c r="D71" s="39">
        <v>0</v>
      </c>
      <c r="E71" s="39">
        <v>0</v>
      </c>
      <c r="F71" s="39">
        <v>0</v>
      </c>
      <c r="G71" s="49">
        <v>0</v>
      </c>
      <c r="H71" s="121">
        <v>0</v>
      </c>
      <c r="I71" s="39">
        <v>0</v>
      </c>
      <c r="J71" s="39">
        <v>0</v>
      </c>
      <c r="K71" s="60">
        <v>0</v>
      </c>
      <c r="L71" s="54">
        <v>0</v>
      </c>
      <c r="M71" s="39">
        <v>0</v>
      </c>
      <c r="N71" s="29" t="s">
        <v>199</v>
      </c>
      <c r="O71" s="30" t="s">
        <v>24</v>
      </c>
      <c r="P71" s="31" t="s">
        <v>40</v>
      </c>
      <c r="Q71" s="31" t="s">
        <v>34</v>
      </c>
      <c r="R71" s="32" t="s">
        <v>40</v>
      </c>
    </row>
    <row r="72" spans="1:18" s="2" customFormat="1" ht="51" x14ac:dyDescent="0.2">
      <c r="A72" s="68"/>
      <c r="B72" s="38"/>
      <c r="C72" s="29"/>
      <c r="D72" s="39">
        <v>0</v>
      </c>
      <c r="E72" s="39">
        <v>0</v>
      </c>
      <c r="F72" s="39">
        <v>0</v>
      </c>
      <c r="G72" s="49">
        <v>0</v>
      </c>
      <c r="H72" s="121">
        <v>0</v>
      </c>
      <c r="I72" s="39">
        <v>0</v>
      </c>
      <c r="J72" s="39">
        <v>0</v>
      </c>
      <c r="K72" s="60">
        <v>0</v>
      </c>
      <c r="L72" s="54">
        <v>0</v>
      </c>
      <c r="M72" s="39">
        <v>0</v>
      </c>
      <c r="N72" s="29" t="s">
        <v>200</v>
      </c>
      <c r="O72" s="30" t="s">
        <v>24</v>
      </c>
      <c r="P72" s="31" t="s">
        <v>33</v>
      </c>
      <c r="Q72" s="31" t="s">
        <v>40</v>
      </c>
      <c r="R72" s="32" t="s">
        <v>40</v>
      </c>
    </row>
    <row r="73" spans="1:18" s="2" customFormat="1" x14ac:dyDescent="0.2">
      <c r="A73" s="68"/>
      <c r="B73" s="38"/>
      <c r="C73" s="29" t="s">
        <v>22</v>
      </c>
      <c r="D73" s="39">
        <v>154.4</v>
      </c>
      <c r="E73" s="39">
        <v>72.099999999999994</v>
      </c>
      <c r="F73" s="39">
        <v>17</v>
      </c>
      <c r="G73" s="49">
        <v>82.3</v>
      </c>
      <c r="H73" s="121">
        <v>154.4</v>
      </c>
      <c r="I73" s="39">
        <v>72.099999999999994</v>
      </c>
      <c r="J73" s="39">
        <v>17</v>
      </c>
      <c r="K73" s="60">
        <v>82.3</v>
      </c>
      <c r="L73" s="54">
        <v>110.9</v>
      </c>
      <c r="M73" s="39">
        <v>0</v>
      </c>
      <c r="N73" s="29"/>
      <c r="O73" s="30"/>
      <c r="P73" s="31"/>
      <c r="Q73" s="31"/>
      <c r="R73" s="32"/>
    </row>
    <row r="74" spans="1:18" s="2" customFormat="1" ht="13.5" thickBot="1" x14ac:dyDescent="0.25">
      <c r="A74" s="68"/>
      <c r="B74" s="38"/>
      <c r="C74" s="29" t="s">
        <v>21</v>
      </c>
      <c r="D74" s="39">
        <v>22.5</v>
      </c>
      <c r="E74" s="39">
        <v>8</v>
      </c>
      <c r="F74" s="39">
        <v>2.5</v>
      </c>
      <c r="G74" s="49">
        <v>14.5</v>
      </c>
      <c r="H74" s="121">
        <v>22.5</v>
      </c>
      <c r="I74" s="39">
        <v>8</v>
      </c>
      <c r="J74" s="39">
        <v>2.5</v>
      </c>
      <c r="K74" s="60">
        <v>14.5</v>
      </c>
      <c r="L74" s="54">
        <v>19.5</v>
      </c>
      <c r="M74" s="39">
        <v>0</v>
      </c>
      <c r="N74" s="29"/>
      <c r="O74" s="30"/>
      <c r="P74" s="31"/>
      <c r="Q74" s="31"/>
      <c r="R74" s="32"/>
    </row>
    <row r="75" spans="1:18" s="2" customFormat="1" ht="13.5" thickBot="1" x14ac:dyDescent="0.25">
      <c r="A75" s="71" t="s">
        <v>202</v>
      </c>
      <c r="B75" s="45" t="s">
        <v>203</v>
      </c>
      <c r="C75" s="25" t="s">
        <v>21</v>
      </c>
      <c r="D75" s="47">
        <v>1867.4</v>
      </c>
      <c r="E75" s="47">
        <v>129.6</v>
      </c>
      <c r="F75" s="47">
        <v>0</v>
      </c>
      <c r="G75" s="52">
        <v>1737.8</v>
      </c>
      <c r="H75" s="122">
        <v>1867.4</v>
      </c>
      <c r="I75" s="47">
        <v>129.6</v>
      </c>
      <c r="J75" s="47">
        <v>0</v>
      </c>
      <c r="K75" s="63">
        <v>1737.8</v>
      </c>
      <c r="L75" s="57">
        <v>1838.6</v>
      </c>
      <c r="M75" s="47">
        <v>1812.9</v>
      </c>
      <c r="N75" s="25" t="s">
        <v>204</v>
      </c>
      <c r="O75" s="26" t="s">
        <v>18</v>
      </c>
      <c r="P75" s="27" t="s">
        <v>19</v>
      </c>
      <c r="Q75" s="27" t="s">
        <v>19</v>
      </c>
      <c r="R75" s="28" t="s">
        <v>19</v>
      </c>
    </row>
    <row r="76" spans="1:18" s="2" customFormat="1" ht="26.25" thickBot="1" x14ac:dyDescent="0.25">
      <c r="A76" s="71" t="s">
        <v>205</v>
      </c>
      <c r="B76" s="45" t="s">
        <v>206</v>
      </c>
      <c r="C76" s="25" t="s">
        <v>21</v>
      </c>
      <c r="D76" s="47">
        <v>586.70000000000005</v>
      </c>
      <c r="E76" s="47">
        <v>586.70000000000005</v>
      </c>
      <c r="F76" s="47">
        <v>0</v>
      </c>
      <c r="G76" s="52">
        <v>0</v>
      </c>
      <c r="H76" s="122">
        <v>821.7</v>
      </c>
      <c r="I76" s="47">
        <v>821.7</v>
      </c>
      <c r="J76" s="47">
        <v>0</v>
      </c>
      <c r="K76" s="63">
        <v>0</v>
      </c>
      <c r="L76" s="57">
        <v>586.70000000000005</v>
      </c>
      <c r="M76" s="47">
        <v>586.70000000000005</v>
      </c>
      <c r="N76" s="25"/>
      <c r="O76" s="26"/>
      <c r="P76" s="27"/>
      <c r="Q76" s="27"/>
      <c r="R76" s="28"/>
    </row>
    <row r="77" spans="1:18" s="2" customFormat="1" ht="13.5" thickBot="1" x14ac:dyDescent="0.25">
      <c r="A77" s="69" t="s">
        <v>207</v>
      </c>
      <c r="B77" s="40" t="s">
        <v>208</v>
      </c>
      <c r="C77" s="41"/>
      <c r="D77" s="42">
        <f t="shared" ref="D77:M77" si="8">SUM(D78:D78)</f>
        <v>40</v>
      </c>
      <c r="E77" s="42">
        <f t="shared" si="8"/>
        <v>40</v>
      </c>
      <c r="F77" s="42">
        <f t="shared" si="8"/>
        <v>0</v>
      </c>
      <c r="G77" s="50">
        <f t="shared" si="8"/>
        <v>0</v>
      </c>
      <c r="H77" s="119">
        <f t="shared" si="8"/>
        <v>40</v>
      </c>
      <c r="I77" s="42">
        <f t="shared" si="8"/>
        <v>40</v>
      </c>
      <c r="J77" s="42">
        <f t="shared" si="8"/>
        <v>0</v>
      </c>
      <c r="K77" s="61">
        <f t="shared" si="8"/>
        <v>0</v>
      </c>
      <c r="L77" s="55">
        <f t="shared" si="8"/>
        <v>50</v>
      </c>
      <c r="M77" s="42">
        <f t="shared" si="8"/>
        <v>50</v>
      </c>
      <c r="N77" s="41"/>
      <c r="O77" s="43"/>
      <c r="P77" s="44"/>
      <c r="Q77" s="44"/>
      <c r="R77" s="70"/>
    </row>
    <row r="78" spans="1:18" s="2" customFormat="1" ht="25.5" x14ac:dyDescent="0.2">
      <c r="A78" s="71" t="s">
        <v>209</v>
      </c>
      <c r="B78" s="45" t="s">
        <v>210</v>
      </c>
      <c r="C78" s="25" t="s">
        <v>21</v>
      </c>
      <c r="D78" s="46">
        <f>SUM(D79:D79)+40</f>
        <v>40</v>
      </c>
      <c r="E78" s="46">
        <f>SUM(E79:E79)+40</f>
        <v>40</v>
      </c>
      <c r="F78" s="46">
        <f>SUM(F79:F79)</f>
        <v>0</v>
      </c>
      <c r="G78" s="51">
        <f>SUM(G79:G79)</f>
        <v>0</v>
      </c>
      <c r="H78" s="120">
        <f>SUM(H79:H79)+40</f>
        <v>40</v>
      </c>
      <c r="I78" s="46">
        <f>SUM(I79:I79)+40</f>
        <v>40</v>
      </c>
      <c r="J78" s="46">
        <f>SUM(J79:J79)</f>
        <v>0</v>
      </c>
      <c r="K78" s="62">
        <f>SUM(K79:K79)</f>
        <v>0</v>
      </c>
      <c r="L78" s="56">
        <f>SUM(L79:L79)+50</f>
        <v>50</v>
      </c>
      <c r="M78" s="46">
        <f>SUM(M79:M79)+50</f>
        <v>50</v>
      </c>
      <c r="N78" s="25" t="s">
        <v>213</v>
      </c>
      <c r="O78" s="26" t="s">
        <v>214</v>
      </c>
      <c r="P78" s="27" t="s">
        <v>56</v>
      </c>
      <c r="Q78" s="27" t="s">
        <v>116</v>
      </c>
      <c r="R78" s="28" t="s">
        <v>55</v>
      </c>
    </row>
    <row r="79" spans="1:18" s="2" customFormat="1" ht="26.25" thickBot="1" x14ac:dyDescent="0.25">
      <c r="A79" s="68"/>
      <c r="B79" s="38"/>
      <c r="C79" s="29"/>
      <c r="D79" s="39">
        <v>0</v>
      </c>
      <c r="E79" s="39">
        <v>0</v>
      </c>
      <c r="F79" s="39">
        <v>0</v>
      </c>
      <c r="G79" s="49">
        <v>0</v>
      </c>
      <c r="H79" s="121">
        <v>0</v>
      </c>
      <c r="I79" s="39">
        <v>0</v>
      </c>
      <c r="J79" s="39">
        <v>0</v>
      </c>
      <c r="K79" s="60">
        <v>0</v>
      </c>
      <c r="L79" s="54">
        <v>0</v>
      </c>
      <c r="M79" s="39">
        <v>0</v>
      </c>
      <c r="N79" s="29" t="s">
        <v>211</v>
      </c>
      <c r="O79" s="30" t="s">
        <v>24</v>
      </c>
      <c r="P79" s="31" t="s">
        <v>54</v>
      </c>
      <c r="Q79" s="31" t="s">
        <v>45</v>
      </c>
      <c r="R79" s="32" t="s">
        <v>212</v>
      </c>
    </row>
    <row r="80" spans="1:18" s="2" customFormat="1" ht="26.25" thickBot="1" x14ac:dyDescent="0.25">
      <c r="A80" s="69" t="s">
        <v>215</v>
      </c>
      <c r="B80" s="40" t="s">
        <v>216</v>
      </c>
      <c r="C80" s="41"/>
      <c r="D80" s="42">
        <f t="shared" ref="D80:M80" si="9">SUM(D81:D81)</f>
        <v>0</v>
      </c>
      <c r="E80" s="42">
        <f t="shared" si="9"/>
        <v>0</v>
      </c>
      <c r="F80" s="42">
        <f t="shared" si="9"/>
        <v>0</v>
      </c>
      <c r="G80" s="50">
        <f t="shared" si="9"/>
        <v>0</v>
      </c>
      <c r="H80" s="119">
        <f t="shared" si="9"/>
        <v>0</v>
      </c>
      <c r="I80" s="42">
        <f t="shared" si="9"/>
        <v>0</v>
      </c>
      <c r="J80" s="42">
        <f t="shared" si="9"/>
        <v>0</v>
      </c>
      <c r="K80" s="61">
        <f t="shared" si="9"/>
        <v>0</v>
      </c>
      <c r="L80" s="55">
        <f t="shared" si="9"/>
        <v>0</v>
      </c>
      <c r="M80" s="42">
        <f t="shared" si="9"/>
        <v>0</v>
      </c>
      <c r="N80" s="41"/>
      <c r="O80" s="43"/>
      <c r="P80" s="44"/>
      <c r="Q80" s="44"/>
      <c r="R80" s="70"/>
    </row>
    <row r="81" spans="1:22" s="2" customFormat="1" ht="25.5" x14ac:dyDescent="0.2">
      <c r="A81" s="71" t="s">
        <v>217</v>
      </c>
      <c r="B81" s="45" t="s">
        <v>218</v>
      </c>
      <c r="C81" s="25"/>
      <c r="D81" s="46">
        <f t="shared" ref="D81:M81" si="10">SUM(D82:D84)</f>
        <v>0</v>
      </c>
      <c r="E81" s="46">
        <f t="shared" si="10"/>
        <v>0</v>
      </c>
      <c r="F81" s="46">
        <f t="shared" si="10"/>
        <v>0</v>
      </c>
      <c r="G81" s="51">
        <f t="shared" si="10"/>
        <v>0</v>
      </c>
      <c r="H81" s="120">
        <f t="shared" si="10"/>
        <v>0</v>
      </c>
      <c r="I81" s="46">
        <f t="shared" si="10"/>
        <v>0</v>
      </c>
      <c r="J81" s="46">
        <f t="shared" si="10"/>
        <v>0</v>
      </c>
      <c r="K81" s="62">
        <f t="shared" si="10"/>
        <v>0</v>
      </c>
      <c r="L81" s="56">
        <f t="shared" si="10"/>
        <v>0</v>
      </c>
      <c r="M81" s="46">
        <f t="shared" si="10"/>
        <v>0</v>
      </c>
      <c r="N81" s="25" t="s">
        <v>219</v>
      </c>
      <c r="O81" s="26" t="s">
        <v>18</v>
      </c>
      <c r="P81" s="27" t="s">
        <v>44</v>
      </c>
      <c r="Q81" s="27" t="s">
        <v>44</v>
      </c>
      <c r="R81" s="28" t="s">
        <v>44</v>
      </c>
    </row>
    <row r="82" spans="1:22" s="2" customFormat="1" x14ac:dyDescent="0.2">
      <c r="A82" s="68"/>
      <c r="B82" s="38"/>
      <c r="C82" s="29"/>
      <c r="D82" s="39">
        <v>0</v>
      </c>
      <c r="E82" s="39">
        <v>0</v>
      </c>
      <c r="F82" s="39">
        <v>0</v>
      </c>
      <c r="G82" s="49">
        <v>0</v>
      </c>
      <c r="H82" s="121">
        <v>0</v>
      </c>
      <c r="I82" s="39">
        <v>0</v>
      </c>
      <c r="J82" s="39">
        <v>0</v>
      </c>
      <c r="K82" s="60">
        <v>0</v>
      </c>
      <c r="L82" s="54">
        <v>0</v>
      </c>
      <c r="M82" s="39">
        <v>0</v>
      </c>
      <c r="N82" s="29" t="s">
        <v>220</v>
      </c>
      <c r="O82" s="30" t="s">
        <v>18</v>
      </c>
      <c r="P82" s="31" t="s">
        <v>39</v>
      </c>
      <c r="Q82" s="31" t="s">
        <v>39</v>
      </c>
      <c r="R82" s="32" t="s">
        <v>39</v>
      </c>
    </row>
    <row r="83" spans="1:22" s="2" customFormat="1" ht="38.25" x14ac:dyDescent="0.2">
      <c r="A83" s="68"/>
      <c r="B83" s="38"/>
      <c r="C83" s="29"/>
      <c r="D83" s="39">
        <v>0</v>
      </c>
      <c r="E83" s="39">
        <v>0</v>
      </c>
      <c r="F83" s="39">
        <v>0</v>
      </c>
      <c r="G83" s="49">
        <v>0</v>
      </c>
      <c r="H83" s="121">
        <v>0</v>
      </c>
      <c r="I83" s="39">
        <v>0</v>
      </c>
      <c r="J83" s="39">
        <v>0</v>
      </c>
      <c r="K83" s="60">
        <v>0</v>
      </c>
      <c r="L83" s="54">
        <v>0</v>
      </c>
      <c r="M83" s="39">
        <v>0</v>
      </c>
      <c r="N83" s="29" t="s">
        <v>221</v>
      </c>
      <c r="O83" s="30" t="s">
        <v>18</v>
      </c>
      <c r="P83" s="31" t="s">
        <v>28</v>
      </c>
      <c r="Q83" s="31" t="s">
        <v>44</v>
      </c>
      <c r="R83" s="32" t="s">
        <v>27</v>
      </c>
    </row>
    <row r="84" spans="1:22" s="2" customFormat="1" ht="26.25" thickBot="1" x14ac:dyDescent="0.25">
      <c r="A84" s="68"/>
      <c r="B84" s="38"/>
      <c r="C84" s="29"/>
      <c r="D84" s="39">
        <v>0</v>
      </c>
      <c r="E84" s="39">
        <v>0</v>
      </c>
      <c r="F84" s="39">
        <v>0</v>
      </c>
      <c r="G84" s="49">
        <v>0</v>
      </c>
      <c r="H84" s="121">
        <v>0</v>
      </c>
      <c r="I84" s="39">
        <v>0</v>
      </c>
      <c r="J84" s="39">
        <v>0</v>
      </c>
      <c r="K84" s="60">
        <v>0</v>
      </c>
      <c r="L84" s="54">
        <v>0</v>
      </c>
      <c r="M84" s="39">
        <v>0</v>
      </c>
      <c r="N84" s="29" t="s">
        <v>222</v>
      </c>
      <c r="O84" s="30" t="s">
        <v>18</v>
      </c>
      <c r="P84" s="31" t="s">
        <v>19</v>
      </c>
      <c r="Q84" s="31" t="s">
        <v>19</v>
      </c>
      <c r="R84" s="32" t="s">
        <v>19</v>
      </c>
    </row>
    <row r="85" spans="1:22" s="2" customFormat="1" ht="25.5" x14ac:dyDescent="0.2">
      <c r="A85" s="69" t="s">
        <v>223</v>
      </c>
      <c r="B85" s="40" t="s">
        <v>224</v>
      </c>
      <c r="C85" s="41"/>
      <c r="D85" s="42">
        <f t="shared" ref="D85:M85" si="11">D86+D87+D90+D92</f>
        <v>270.60000000000002</v>
      </c>
      <c r="E85" s="42">
        <f t="shared" si="11"/>
        <v>270.60000000000002</v>
      </c>
      <c r="F85" s="42">
        <f t="shared" si="11"/>
        <v>0</v>
      </c>
      <c r="G85" s="50">
        <f t="shared" si="11"/>
        <v>0</v>
      </c>
      <c r="H85" s="119">
        <f t="shared" si="11"/>
        <v>257.8</v>
      </c>
      <c r="I85" s="42">
        <f t="shared" si="11"/>
        <v>257.8</v>
      </c>
      <c r="J85" s="42">
        <f t="shared" si="11"/>
        <v>0</v>
      </c>
      <c r="K85" s="61">
        <f t="shared" si="11"/>
        <v>0</v>
      </c>
      <c r="L85" s="55">
        <f t="shared" si="11"/>
        <v>289.89999999999998</v>
      </c>
      <c r="M85" s="42">
        <f t="shared" si="11"/>
        <v>289.89999999999998</v>
      </c>
      <c r="N85" s="41" t="s">
        <v>225</v>
      </c>
      <c r="O85" s="43" t="s">
        <v>24</v>
      </c>
      <c r="P85" s="44" t="s">
        <v>35</v>
      </c>
      <c r="Q85" s="44" t="s">
        <v>35</v>
      </c>
      <c r="R85" s="70" t="s">
        <v>35</v>
      </c>
    </row>
    <row r="86" spans="1:22" s="2" customFormat="1" ht="26.25" thickBot="1" x14ac:dyDescent="0.25">
      <c r="A86" s="68"/>
      <c r="B86" s="38"/>
      <c r="C86" s="29"/>
      <c r="D86" s="39">
        <v>0</v>
      </c>
      <c r="E86" s="39">
        <v>0</v>
      </c>
      <c r="F86" s="39">
        <v>0</v>
      </c>
      <c r="G86" s="49">
        <v>0</v>
      </c>
      <c r="H86" s="121">
        <v>0</v>
      </c>
      <c r="I86" s="39">
        <v>0</v>
      </c>
      <c r="J86" s="39">
        <v>0</v>
      </c>
      <c r="K86" s="60">
        <v>0</v>
      </c>
      <c r="L86" s="54">
        <v>0</v>
      </c>
      <c r="M86" s="39">
        <v>0</v>
      </c>
      <c r="N86" s="29" t="s">
        <v>226</v>
      </c>
      <c r="O86" s="30" t="s">
        <v>24</v>
      </c>
      <c r="P86" s="31" t="s">
        <v>29</v>
      </c>
      <c r="Q86" s="31" t="s">
        <v>29</v>
      </c>
      <c r="R86" s="32" t="s">
        <v>29</v>
      </c>
    </row>
    <row r="87" spans="1:22" s="2" customFormat="1" ht="25.5" x14ac:dyDescent="0.2">
      <c r="A87" s="71" t="s">
        <v>227</v>
      </c>
      <c r="B87" s="45" t="s">
        <v>228</v>
      </c>
      <c r="C87" s="25" t="s">
        <v>21</v>
      </c>
      <c r="D87" s="46">
        <f>SUM(D88:D89)+95</f>
        <v>95</v>
      </c>
      <c r="E87" s="46">
        <f>SUM(E88:E89)+95</f>
        <v>95</v>
      </c>
      <c r="F87" s="46">
        <f>SUM(F88:F89)</f>
        <v>0</v>
      </c>
      <c r="G87" s="51">
        <f>SUM(G88:G89)</f>
        <v>0</v>
      </c>
      <c r="H87" s="120">
        <f>SUM(H88:H89)+95</f>
        <v>95</v>
      </c>
      <c r="I87" s="46">
        <f>SUM(I88:I89)+95</f>
        <v>95</v>
      </c>
      <c r="J87" s="46">
        <f>SUM(J88:J89)</f>
        <v>0</v>
      </c>
      <c r="K87" s="62">
        <f>SUM(K88:K89)</f>
        <v>0</v>
      </c>
      <c r="L87" s="56">
        <f>SUM(L88:L89)+100</f>
        <v>100</v>
      </c>
      <c r="M87" s="46">
        <f>SUM(M88:M89)+100</f>
        <v>100</v>
      </c>
      <c r="N87" s="25" t="s">
        <v>229</v>
      </c>
      <c r="O87" s="26" t="s">
        <v>24</v>
      </c>
      <c r="P87" s="27" t="s">
        <v>34</v>
      </c>
      <c r="Q87" s="27" t="s">
        <v>34</v>
      </c>
      <c r="R87" s="28" t="s">
        <v>34</v>
      </c>
    </row>
    <row r="88" spans="1:22" s="2" customFormat="1" ht="51" x14ac:dyDescent="0.2">
      <c r="A88" s="68"/>
      <c r="B88" s="38"/>
      <c r="C88" s="29"/>
      <c r="D88" s="39">
        <v>0</v>
      </c>
      <c r="E88" s="39">
        <v>0</v>
      </c>
      <c r="F88" s="39">
        <v>0</v>
      </c>
      <c r="G88" s="49">
        <v>0</v>
      </c>
      <c r="H88" s="121">
        <v>0</v>
      </c>
      <c r="I88" s="39">
        <v>0</v>
      </c>
      <c r="J88" s="39">
        <v>0</v>
      </c>
      <c r="K88" s="60">
        <v>0</v>
      </c>
      <c r="L88" s="54">
        <v>0</v>
      </c>
      <c r="M88" s="39">
        <v>0</v>
      </c>
      <c r="N88" s="29" t="s">
        <v>230</v>
      </c>
      <c r="O88" s="30" t="s">
        <v>24</v>
      </c>
      <c r="P88" s="31" t="s">
        <v>231</v>
      </c>
      <c r="Q88" s="31" t="s">
        <v>231</v>
      </c>
      <c r="R88" s="32" t="s">
        <v>57</v>
      </c>
    </row>
    <row r="89" spans="1:22" s="2" customFormat="1" ht="26.25" thickBot="1" x14ac:dyDescent="0.25">
      <c r="A89" s="68"/>
      <c r="B89" s="38"/>
      <c r="C89" s="29"/>
      <c r="D89" s="39">
        <v>0</v>
      </c>
      <c r="E89" s="39">
        <v>0</v>
      </c>
      <c r="F89" s="39">
        <v>0</v>
      </c>
      <c r="G89" s="49">
        <v>0</v>
      </c>
      <c r="H89" s="121">
        <v>0</v>
      </c>
      <c r="I89" s="39">
        <v>0</v>
      </c>
      <c r="J89" s="39">
        <v>0</v>
      </c>
      <c r="K89" s="60">
        <v>0</v>
      </c>
      <c r="L89" s="54">
        <v>0</v>
      </c>
      <c r="M89" s="39">
        <v>0</v>
      </c>
      <c r="N89" s="29" t="s">
        <v>232</v>
      </c>
      <c r="O89" s="30" t="s">
        <v>20</v>
      </c>
      <c r="P89" s="31" t="s">
        <v>233</v>
      </c>
      <c r="Q89" s="31" t="s">
        <v>234</v>
      </c>
      <c r="R89" s="32" t="s">
        <v>235</v>
      </c>
    </row>
    <row r="90" spans="1:22" s="2" customFormat="1" ht="38.25" x14ac:dyDescent="0.2">
      <c r="A90" s="71" t="s">
        <v>236</v>
      </c>
      <c r="B90" s="45" t="s">
        <v>237</v>
      </c>
      <c r="C90" s="25" t="s">
        <v>21</v>
      </c>
      <c r="D90" s="46">
        <f>SUM(D91:D91)+45.6</f>
        <v>45.6</v>
      </c>
      <c r="E90" s="46">
        <f>SUM(E91:E91)+45.6</f>
        <v>45.6</v>
      </c>
      <c r="F90" s="46">
        <f>SUM(F91:F91)</f>
        <v>0</v>
      </c>
      <c r="G90" s="51">
        <f>SUM(G91:G91)</f>
        <v>0</v>
      </c>
      <c r="H90" s="120">
        <f>SUM(H91:H91)+32.8</f>
        <v>32.799999999999997</v>
      </c>
      <c r="I90" s="46">
        <f>SUM(I91:I91)+32.8</f>
        <v>32.799999999999997</v>
      </c>
      <c r="J90" s="46">
        <f>SUM(J91:J91)</f>
        <v>0</v>
      </c>
      <c r="K90" s="62">
        <f>SUM(K91:K91)</f>
        <v>0</v>
      </c>
      <c r="L90" s="56">
        <f>SUM(L91:L91)+44.9</f>
        <v>44.9</v>
      </c>
      <c r="M90" s="46">
        <f>SUM(M91:M91)+44.9</f>
        <v>44.9</v>
      </c>
      <c r="N90" s="25" t="s">
        <v>238</v>
      </c>
      <c r="O90" s="26" t="s">
        <v>24</v>
      </c>
      <c r="P90" s="27" t="s">
        <v>39</v>
      </c>
      <c r="Q90" s="27" t="s">
        <v>39</v>
      </c>
      <c r="R90" s="28" t="s">
        <v>39</v>
      </c>
    </row>
    <row r="91" spans="1:22" s="2" customFormat="1" ht="13.5" thickBot="1" x14ac:dyDescent="0.25">
      <c r="A91" s="68"/>
      <c r="B91" s="38"/>
      <c r="C91" s="29"/>
      <c r="D91" s="39">
        <v>0</v>
      </c>
      <c r="E91" s="39">
        <v>0</v>
      </c>
      <c r="F91" s="39">
        <v>0</v>
      </c>
      <c r="G91" s="49">
        <v>0</v>
      </c>
      <c r="H91" s="121">
        <v>0</v>
      </c>
      <c r="I91" s="39">
        <v>0</v>
      </c>
      <c r="J91" s="39">
        <v>0</v>
      </c>
      <c r="K91" s="60">
        <v>0</v>
      </c>
      <c r="L91" s="54">
        <v>0</v>
      </c>
      <c r="M91" s="39">
        <v>0</v>
      </c>
      <c r="N91" s="29" t="s">
        <v>239</v>
      </c>
      <c r="O91" s="30" t="s">
        <v>24</v>
      </c>
      <c r="P91" s="31" t="s">
        <v>240</v>
      </c>
      <c r="Q91" s="31" t="s">
        <v>240</v>
      </c>
      <c r="R91" s="32" t="s">
        <v>240</v>
      </c>
    </row>
    <row r="92" spans="1:22" s="2" customFormat="1" x14ac:dyDescent="0.2">
      <c r="A92" s="71" t="s">
        <v>241</v>
      </c>
      <c r="B92" s="45" t="s">
        <v>242</v>
      </c>
      <c r="C92" s="25" t="s">
        <v>21</v>
      </c>
      <c r="D92" s="46">
        <f>SUM(D93:D93)+130</f>
        <v>130</v>
      </c>
      <c r="E92" s="46">
        <f>SUM(E93:E93)+130</f>
        <v>130</v>
      </c>
      <c r="F92" s="46">
        <f>SUM(F93:F93)</f>
        <v>0</v>
      </c>
      <c r="G92" s="51">
        <f>SUM(G93:G93)</f>
        <v>0</v>
      </c>
      <c r="H92" s="120">
        <f>SUM(H93:H93)+130</f>
        <v>130</v>
      </c>
      <c r="I92" s="46">
        <f>SUM(I93:I93)+130</f>
        <v>130</v>
      </c>
      <c r="J92" s="46">
        <f>SUM(J93:J93)</f>
        <v>0</v>
      </c>
      <c r="K92" s="62">
        <f>SUM(K93:K93)</f>
        <v>0</v>
      </c>
      <c r="L92" s="56">
        <f>SUM(L93:L93)+145</f>
        <v>145</v>
      </c>
      <c r="M92" s="46">
        <f>SUM(M93:M93)+145</f>
        <v>145</v>
      </c>
      <c r="N92" s="25" t="s">
        <v>243</v>
      </c>
      <c r="O92" s="26" t="s">
        <v>24</v>
      </c>
      <c r="P92" s="27" t="s">
        <v>29</v>
      </c>
      <c r="Q92" s="27" t="s">
        <v>29</v>
      </c>
      <c r="R92" s="28" t="s">
        <v>29</v>
      </c>
    </row>
    <row r="93" spans="1:22" s="2" customFormat="1" ht="13.5" thickBot="1" x14ac:dyDescent="0.25">
      <c r="A93" s="72"/>
      <c r="B93" s="73"/>
      <c r="C93" s="74"/>
      <c r="D93" s="64">
        <v>0</v>
      </c>
      <c r="E93" s="64">
        <v>0</v>
      </c>
      <c r="F93" s="64">
        <v>0</v>
      </c>
      <c r="G93" s="75">
        <v>0</v>
      </c>
      <c r="H93" s="123">
        <v>0</v>
      </c>
      <c r="I93" s="64">
        <v>0</v>
      </c>
      <c r="J93" s="64">
        <v>0</v>
      </c>
      <c r="K93" s="65">
        <v>0</v>
      </c>
      <c r="L93" s="76">
        <v>0</v>
      </c>
      <c r="M93" s="64">
        <v>0</v>
      </c>
      <c r="N93" s="74" t="s">
        <v>244</v>
      </c>
      <c r="O93" s="77" t="s">
        <v>24</v>
      </c>
      <c r="P93" s="78" t="s">
        <v>187</v>
      </c>
      <c r="Q93" s="78" t="s">
        <v>58</v>
      </c>
      <c r="R93" s="79" t="s">
        <v>59</v>
      </c>
    </row>
    <row r="94" spans="1:22" s="2" customFormat="1" x14ac:dyDescent="0.2">
      <c r="A94" s="10"/>
      <c r="B94" s="10"/>
      <c r="C94" s="11"/>
      <c r="D94" s="12"/>
      <c r="E94" s="12"/>
      <c r="F94" s="12"/>
      <c r="G94" s="12"/>
      <c r="H94" s="12"/>
      <c r="I94" s="12"/>
      <c r="J94" s="12"/>
      <c r="K94" s="12"/>
      <c r="L94" s="12"/>
      <c r="M94" s="12"/>
      <c r="N94" s="11"/>
      <c r="O94" s="13"/>
      <c r="P94" s="14"/>
      <c r="Q94" s="14"/>
      <c r="R94" s="14"/>
      <c r="S94" s="1"/>
      <c r="T94" s="1"/>
      <c r="U94" s="1"/>
      <c r="V94" s="1"/>
    </row>
    <row r="95" spans="1:22" s="2" customFormat="1" x14ac:dyDescent="0.2">
      <c r="A95" s="1"/>
      <c r="B95" s="202" t="s">
        <v>245</v>
      </c>
      <c r="C95" s="202"/>
      <c r="D95" s="202"/>
      <c r="E95" s="202"/>
      <c r="F95" s="202"/>
      <c r="G95" s="202"/>
      <c r="H95" s="1"/>
      <c r="I95" s="1"/>
      <c r="J95" s="1"/>
      <c r="K95" s="1"/>
      <c r="L95" s="1"/>
      <c r="M95" s="1"/>
      <c r="N95" s="1"/>
      <c r="O95" s="1"/>
      <c r="P95" s="1"/>
      <c r="Q95" s="1"/>
      <c r="R95" s="1"/>
    </row>
    <row r="96" spans="1:22" s="2" customFormat="1" ht="13.5" thickBot="1" x14ac:dyDescent="0.25">
      <c r="A96" s="1"/>
      <c r="B96" s="15"/>
      <c r="C96" s="15"/>
      <c r="D96" s="15"/>
      <c r="E96" s="15"/>
      <c r="F96" s="15"/>
      <c r="G96" s="15" t="s">
        <v>246</v>
      </c>
      <c r="H96" s="1"/>
      <c r="I96" s="1"/>
      <c r="J96" s="1"/>
      <c r="K96" s="1"/>
      <c r="L96" s="1"/>
      <c r="M96" s="1"/>
      <c r="N96" s="1"/>
      <c r="O96" s="1"/>
      <c r="P96" s="1"/>
      <c r="Q96" s="1"/>
      <c r="R96" s="1"/>
    </row>
    <row r="97" spans="1:18" s="2" customFormat="1" ht="76.5" x14ac:dyDescent="0.2">
      <c r="A97" s="1"/>
      <c r="B97" s="86" t="s">
        <v>247</v>
      </c>
      <c r="C97" s="87"/>
      <c r="D97" s="88" t="s">
        <v>248</v>
      </c>
      <c r="E97" s="82" t="s">
        <v>5</v>
      </c>
      <c r="F97" s="89" t="s">
        <v>249</v>
      </c>
      <c r="G97" s="90" t="s">
        <v>250</v>
      </c>
      <c r="H97" s="1"/>
      <c r="I97" s="1"/>
      <c r="J97" s="1"/>
      <c r="K97" s="1"/>
      <c r="L97" s="1"/>
      <c r="M97" s="1"/>
      <c r="N97" s="1"/>
      <c r="O97" s="1"/>
      <c r="P97" s="1"/>
      <c r="Q97" s="1"/>
      <c r="R97" s="1"/>
    </row>
    <row r="98" spans="1:18" s="2" customFormat="1" x14ac:dyDescent="0.2">
      <c r="A98" s="1"/>
      <c r="B98" s="91" t="s">
        <v>251</v>
      </c>
      <c r="C98" s="4"/>
      <c r="D98" s="80">
        <v>8483</v>
      </c>
      <c r="E98" s="83">
        <v>8504.1</v>
      </c>
      <c r="F98" s="5">
        <v>8356.9</v>
      </c>
      <c r="G98" s="92">
        <v>8230.5</v>
      </c>
      <c r="H98" s="1"/>
      <c r="I98" s="1"/>
      <c r="J98" s="1"/>
      <c r="K98" s="1"/>
      <c r="L98" s="1"/>
      <c r="M98" s="1"/>
      <c r="N98" s="1"/>
      <c r="O98" s="1"/>
      <c r="P98" s="1"/>
      <c r="Q98" s="1"/>
      <c r="R98" s="1"/>
    </row>
    <row r="99" spans="1:18" s="2" customFormat="1" x14ac:dyDescent="0.2">
      <c r="A99" s="1"/>
      <c r="B99" s="93" t="s">
        <v>252</v>
      </c>
      <c r="C99" s="3"/>
      <c r="D99" s="81">
        <v>6476.2</v>
      </c>
      <c r="E99" s="84">
        <v>6550.4</v>
      </c>
      <c r="F99" s="6">
        <v>8356.9</v>
      </c>
      <c r="G99" s="94">
        <v>8230.5</v>
      </c>
      <c r="H99" s="1"/>
      <c r="I99" s="1"/>
      <c r="J99" s="1"/>
      <c r="K99" s="1"/>
      <c r="L99" s="1"/>
      <c r="M99" s="1"/>
      <c r="N99" s="1"/>
      <c r="O99" s="1"/>
      <c r="P99" s="1"/>
      <c r="Q99" s="1"/>
      <c r="R99" s="1"/>
    </row>
    <row r="100" spans="1:18" s="2" customFormat="1" x14ac:dyDescent="0.2">
      <c r="A100" s="1"/>
      <c r="B100" s="93" t="s">
        <v>253</v>
      </c>
      <c r="C100" s="3"/>
      <c r="D100" s="81">
        <v>4184.3999999999996</v>
      </c>
      <c r="E100" s="84">
        <v>4086</v>
      </c>
      <c r="F100" s="6">
        <v>0</v>
      </c>
      <c r="G100" s="94">
        <v>0</v>
      </c>
      <c r="H100" s="1"/>
      <c r="I100" s="1"/>
      <c r="J100" s="1"/>
      <c r="K100" s="1"/>
      <c r="L100" s="1"/>
      <c r="M100" s="1"/>
      <c r="N100" s="1"/>
      <c r="O100" s="1"/>
      <c r="P100" s="1"/>
      <c r="Q100" s="1"/>
      <c r="R100" s="1"/>
    </row>
    <row r="101" spans="1:18" s="2" customFormat="1" x14ac:dyDescent="0.2">
      <c r="A101" s="1"/>
      <c r="B101" s="93" t="s">
        <v>254</v>
      </c>
      <c r="C101" s="3"/>
      <c r="D101" s="81">
        <v>2006.8</v>
      </c>
      <c r="E101" s="84">
        <v>1953.7</v>
      </c>
      <c r="F101" s="6">
        <v>0</v>
      </c>
      <c r="G101" s="94">
        <v>0</v>
      </c>
      <c r="H101" s="1"/>
      <c r="I101" s="1"/>
      <c r="J101" s="1"/>
      <c r="K101" s="1"/>
      <c r="L101" s="1"/>
      <c r="M101" s="1"/>
      <c r="N101" s="1"/>
      <c r="O101" s="1"/>
      <c r="P101" s="1"/>
      <c r="Q101" s="1"/>
      <c r="R101" s="1"/>
    </row>
    <row r="102" spans="1:18" s="2" customFormat="1" x14ac:dyDescent="0.2">
      <c r="A102" s="1"/>
      <c r="B102" s="91" t="s">
        <v>255</v>
      </c>
      <c r="C102" s="4"/>
      <c r="D102" s="80">
        <v>8483</v>
      </c>
      <c r="E102" s="83">
        <v>8504.1</v>
      </c>
      <c r="F102" s="5">
        <v>8356.9</v>
      </c>
      <c r="G102" s="92">
        <v>8230.5</v>
      </c>
      <c r="H102" s="1"/>
      <c r="I102" s="1"/>
      <c r="J102" s="1"/>
      <c r="K102" s="1"/>
      <c r="L102" s="1"/>
      <c r="M102" s="1"/>
      <c r="N102" s="1"/>
      <c r="O102" s="1"/>
      <c r="P102" s="1"/>
      <c r="Q102" s="1"/>
      <c r="R102" s="1"/>
    </row>
    <row r="103" spans="1:18" s="2" customFormat="1" x14ac:dyDescent="0.2">
      <c r="A103" s="1"/>
      <c r="B103" s="95" t="s">
        <v>256</v>
      </c>
      <c r="C103" s="3"/>
      <c r="D103" s="81">
        <v>8294.1</v>
      </c>
      <c r="E103" s="84">
        <v>8315.2000000000007</v>
      </c>
      <c r="F103" s="6">
        <v>8198.4</v>
      </c>
      <c r="G103" s="94">
        <v>8068</v>
      </c>
      <c r="H103" s="1"/>
      <c r="I103" s="1"/>
      <c r="J103" s="1"/>
      <c r="K103" s="1"/>
      <c r="L103" s="1"/>
      <c r="M103" s="1"/>
      <c r="N103" s="1"/>
      <c r="O103" s="1"/>
      <c r="P103" s="1"/>
      <c r="Q103" s="1"/>
      <c r="R103" s="1"/>
    </row>
    <row r="104" spans="1:18" s="2" customFormat="1" ht="25.5" x14ac:dyDescent="0.2">
      <c r="A104" s="1"/>
      <c r="B104" s="95" t="s">
        <v>257</v>
      </c>
      <c r="C104" s="3"/>
      <c r="D104" s="81">
        <v>8294.1</v>
      </c>
      <c r="E104" s="84">
        <v>8315.2000000000007</v>
      </c>
      <c r="F104" s="6">
        <v>8198.4</v>
      </c>
      <c r="G104" s="94">
        <v>8068</v>
      </c>
      <c r="H104" s="1"/>
      <c r="I104" s="1"/>
      <c r="J104" s="1"/>
      <c r="K104" s="1"/>
      <c r="L104" s="1"/>
      <c r="M104" s="1"/>
      <c r="N104" s="1"/>
      <c r="O104" s="1"/>
      <c r="P104" s="1"/>
      <c r="Q104" s="1"/>
      <c r="R104" s="1"/>
    </row>
    <row r="105" spans="1:18" s="2" customFormat="1" x14ac:dyDescent="0.2">
      <c r="A105" s="1"/>
      <c r="B105" s="95" t="s">
        <v>258</v>
      </c>
      <c r="C105" s="3"/>
      <c r="D105" s="81">
        <v>7896</v>
      </c>
      <c r="E105" s="84">
        <v>7917.1</v>
      </c>
      <c r="F105" s="6">
        <v>7840.5</v>
      </c>
      <c r="G105" s="94">
        <v>7818</v>
      </c>
      <c r="H105" s="1"/>
      <c r="I105" s="1"/>
      <c r="J105" s="1"/>
      <c r="K105" s="1"/>
      <c r="L105" s="1"/>
      <c r="M105" s="1"/>
      <c r="N105" s="1"/>
      <c r="O105" s="1"/>
      <c r="P105" s="1"/>
      <c r="Q105" s="1"/>
      <c r="R105" s="1"/>
    </row>
    <row r="106" spans="1:18" s="2" customFormat="1" ht="25.5" x14ac:dyDescent="0.2">
      <c r="A106" s="1"/>
      <c r="B106" s="95" t="s">
        <v>259</v>
      </c>
      <c r="C106" s="3"/>
      <c r="D106" s="81">
        <v>398.1</v>
      </c>
      <c r="E106" s="84">
        <v>398.1</v>
      </c>
      <c r="F106" s="6">
        <v>357.9</v>
      </c>
      <c r="G106" s="94">
        <v>250</v>
      </c>
      <c r="H106" s="1"/>
      <c r="I106" s="1"/>
      <c r="J106" s="1"/>
      <c r="K106" s="1"/>
      <c r="L106" s="1"/>
      <c r="M106" s="1"/>
      <c r="N106" s="1"/>
      <c r="O106" s="1"/>
      <c r="P106" s="1"/>
      <c r="Q106" s="1"/>
      <c r="R106" s="1"/>
    </row>
    <row r="107" spans="1:18" s="2" customFormat="1" x14ac:dyDescent="0.2">
      <c r="A107" s="1"/>
      <c r="B107" s="95" t="s">
        <v>260</v>
      </c>
      <c r="C107" s="3"/>
      <c r="D107" s="81">
        <v>188.4</v>
      </c>
      <c r="E107" s="84">
        <v>188.4</v>
      </c>
      <c r="F107" s="6">
        <v>158</v>
      </c>
      <c r="G107" s="94">
        <v>162</v>
      </c>
      <c r="H107" s="1"/>
      <c r="I107" s="1"/>
      <c r="J107" s="1"/>
      <c r="K107" s="1"/>
      <c r="L107" s="1"/>
      <c r="M107" s="1"/>
      <c r="N107" s="1"/>
      <c r="O107" s="1"/>
      <c r="P107" s="1"/>
      <c r="Q107" s="1"/>
      <c r="R107" s="1"/>
    </row>
    <row r="108" spans="1:18" s="2" customFormat="1" ht="25.5" x14ac:dyDescent="0.2">
      <c r="A108" s="1"/>
      <c r="B108" s="95" t="s">
        <v>261</v>
      </c>
      <c r="C108" s="3"/>
      <c r="D108" s="81">
        <v>0</v>
      </c>
      <c r="E108" s="84">
        <v>0</v>
      </c>
      <c r="F108" s="6">
        <v>0</v>
      </c>
      <c r="G108" s="94">
        <v>0</v>
      </c>
      <c r="H108" s="1"/>
      <c r="I108" s="1"/>
      <c r="J108" s="1"/>
      <c r="K108" s="1"/>
      <c r="L108" s="1"/>
      <c r="M108" s="1"/>
      <c r="N108" s="1"/>
      <c r="O108" s="1"/>
      <c r="P108" s="1"/>
      <c r="Q108" s="1"/>
      <c r="R108" s="1"/>
    </row>
    <row r="109" spans="1:18" s="2" customFormat="1" ht="13.5" thickBot="1" x14ac:dyDescent="0.25">
      <c r="A109" s="1"/>
      <c r="B109" s="96" t="s">
        <v>262</v>
      </c>
      <c r="C109" s="97"/>
      <c r="D109" s="98">
        <v>0.5</v>
      </c>
      <c r="E109" s="85">
        <v>0.5</v>
      </c>
      <c r="F109" s="99">
        <v>0.5</v>
      </c>
      <c r="G109" s="100">
        <v>0.5</v>
      </c>
      <c r="H109" s="1"/>
      <c r="I109" s="1"/>
      <c r="J109" s="1"/>
      <c r="K109" s="1"/>
      <c r="L109" s="1"/>
      <c r="M109" s="1"/>
      <c r="N109" s="1"/>
      <c r="O109" s="1"/>
      <c r="P109" s="1"/>
      <c r="Q109" s="1"/>
      <c r="R109" s="1"/>
    </row>
    <row r="110" spans="1:18" s="2" customFormat="1" x14ac:dyDescent="0.2">
      <c r="A110" s="1"/>
      <c r="B110" s="1"/>
      <c r="C110" s="1"/>
      <c r="D110" s="1"/>
      <c r="E110" s="1"/>
      <c r="F110" s="1"/>
      <c r="G110" s="1"/>
      <c r="H110" s="1"/>
      <c r="I110" s="1"/>
      <c r="J110" s="1"/>
      <c r="K110" s="1"/>
      <c r="L110" s="1"/>
      <c r="M110" s="1"/>
      <c r="N110" s="1"/>
      <c r="O110" s="1"/>
      <c r="P110" s="1"/>
      <c r="Q110" s="1"/>
      <c r="R110" s="1"/>
    </row>
    <row r="111" spans="1:18" s="2" customFormat="1" x14ac:dyDescent="0.2">
      <c r="A111" s="1"/>
      <c r="B111" s="1"/>
      <c r="C111" s="1"/>
      <c r="D111" s="1"/>
      <c r="E111" s="1"/>
      <c r="F111" s="1"/>
      <c r="G111" s="1"/>
      <c r="H111" s="1"/>
      <c r="I111" s="1"/>
      <c r="J111" s="1"/>
      <c r="K111" s="1"/>
      <c r="L111" s="1"/>
      <c r="M111" s="1"/>
      <c r="N111" s="1"/>
      <c r="O111" s="1"/>
      <c r="P111" s="1"/>
      <c r="Q111" s="1"/>
      <c r="R111" s="1"/>
    </row>
    <row r="112" spans="1:18" s="2" customFormat="1" x14ac:dyDescent="0.2">
      <c r="A112" s="1"/>
      <c r="B112" s="1"/>
      <c r="C112" s="1"/>
      <c r="D112" s="1"/>
      <c r="E112" s="1"/>
      <c r="F112" s="1"/>
      <c r="G112" s="1"/>
      <c r="H112" s="1"/>
      <c r="I112" s="1"/>
      <c r="J112" s="1"/>
      <c r="K112" s="1"/>
      <c r="L112" s="1"/>
      <c r="M112" s="1"/>
      <c r="N112" s="1"/>
      <c r="O112" s="1"/>
      <c r="P112" s="1"/>
      <c r="Q112" s="1"/>
      <c r="R112" s="1"/>
    </row>
    <row r="113" spans="1:18" s="2" customFormat="1" x14ac:dyDescent="0.2">
      <c r="A113" s="1"/>
      <c r="B113" s="1"/>
      <c r="C113" s="1"/>
      <c r="D113" s="1"/>
      <c r="E113" s="1"/>
      <c r="F113" s="1"/>
      <c r="G113" s="1"/>
      <c r="H113" s="1"/>
      <c r="I113" s="1"/>
      <c r="J113" s="1"/>
      <c r="K113" s="1"/>
      <c r="L113" s="1"/>
      <c r="M113" s="1"/>
      <c r="N113" s="1"/>
      <c r="O113" s="1"/>
      <c r="P113" s="1"/>
      <c r="Q113" s="1"/>
      <c r="R113" s="1"/>
    </row>
  </sheetData>
  <mergeCells count="20">
    <mergeCell ref="B95:G95"/>
    <mergeCell ref="H4:K4"/>
    <mergeCell ref="N4:R4"/>
    <mergeCell ref="E5:F5"/>
    <mergeCell ref="I5:J5"/>
    <mergeCell ref="P5:R5"/>
    <mergeCell ref="A1:R1"/>
    <mergeCell ref="A4:A6"/>
    <mergeCell ref="B4:B6"/>
    <mergeCell ref="C4:C6"/>
    <mergeCell ref="D5:D6"/>
    <mergeCell ref="G5:G6"/>
    <mergeCell ref="H5:H6"/>
    <mergeCell ref="K5:K6"/>
    <mergeCell ref="L4:L6"/>
    <mergeCell ref="M4:M6"/>
    <mergeCell ref="N5:N6"/>
    <mergeCell ref="O5:O6"/>
    <mergeCell ref="D4:G4"/>
    <mergeCell ref="Q3:R3"/>
  </mergeCells>
  <pageMargins left="0.4" right="0.4" top="0.4" bottom="0.4" header="0.4" footer="0.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2</vt:i4>
      </vt:variant>
    </vt:vector>
  </HeadingPairs>
  <TitlesOfParts>
    <vt:vector size="2" baseType="lpstr">
      <vt:lpstr>26 Saviv.veiklos pr.apraš.</vt:lpstr>
      <vt:lpstr>26 Saviv.veiklos finansav.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Romualda Poškevičienė</dc:creator>
  <cp:lastModifiedBy>Raimonda</cp:lastModifiedBy>
  <cp:lastPrinted>2019-12-07T13:12:14Z</cp:lastPrinted>
  <dcterms:created xsi:type="dcterms:W3CDTF">2019-11-13T13:52:30Z</dcterms:created>
  <dcterms:modified xsi:type="dcterms:W3CDTF">2019-12-09T13:16:37Z</dcterms:modified>
</cp:coreProperties>
</file>