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32 pr. aprašymas" sheetId="2" r:id="rId5"/>
    <sheet name="32 pr. finansav." sheetId="3" r:id="rId6"/>
  </sheets>
</workbook>
</file>

<file path=xl/sharedStrings.xml><?xml version="1.0" encoding="utf-8"?>
<sst xmlns="http://schemas.openxmlformats.org/spreadsheetml/2006/main" uniqueCount="575">
  <si>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</si>
  <si>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</si>
  <si>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</si>
  <si>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</si>
  <si>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32 pr. aprašymas</t>
  </si>
  <si>
    <t>Table 1</t>
  </si>
  <si>
    <t>Administravimo ir viešųjų paslaugų teikimo programa</t>
  </si>
  <si>
    <t xml:space="preserve"> PROGRAMOS APRAŠYMAS </t>
  </si>
  <si>
    <t>Biudžetiniai metai</t>
  </si>
  <si>
    <r>
      <rPr>
        <b val="1"/>
        <sz val="11"/>
        <color indexed="8"/>
        <rFont val="Times New Roman"/>
      </rPr>
      <t xml:space="preserve"> </t>
    </r>
    <r>
      <rPr>
        <sz val="11"/>
        <color indexed="8"/>
        <rFont val="Times New Roman"/>
      </rPr>
      <t xml:space="preserve">2022 metai </t>
    </r>
  </si>
  <si>
    <t>Asignavimų valdytojas (-ai), kodas</t>
  </si>
  <si>
    <t>Visuomenės sveikatos biuras, 43   301768543; Alytaus miesto savivaldybės administracija, 01   188706935; lopšelis-darželis „Volungėlė“, 13   191054959; Likiškėlių progimnazija, 27   191056814; lopšelis-darželis „Vyturėlis“, 09   191054044; lopšelis-darželis „Girinukas“, 15   191055484; „Drevinuko“ mokykla-darželis, 16   191054763; lopšelis-darželis „Linelis“, 10   191054425; „Volungės“ progimnazija, 26   191056629; „Sakalėlio“ pradinė mokykla, 18   291054230; Šaltinių progimnazija, 20   191056390; lopšelis-darželis „Boružėlė“, 14   191055331; Dainavos progimnazija, 24   191056052; lopšelis-darželis „Pasaka“, 04   191052755; Piliakalnio progimnazija, 23   191055865; Putinų gimnazija, 28   191056248; A. Ramanausko-Vanago gimnazija, 29   291055670; „Vilties“ mokykla-darželis, 17   191055146; Panemunės progimnazija, 22   191056771; Senamiesčio pradinė mokykla, 19   193313549; lopšelis-darželis „Putinėlis“, 12   191054610; Jotvingių gimnazija, 30   191056586; Dzūkijos mokykla, 21   191055527; lopšelis-darželis „Nykštukas“, 06   191053280; lopšelis-darželis „Saulutė“, 05   191052940; lopšelis-darželis „Šaltinėlis“, 08   191053476; lopšelis-darželis „Pušynėlis“, 03   291052560; Vidzgirio progimnazija, 25   191056433; lopšelis-darželis „Obelėlė“, 07   191053323; lopšelis-darželis „Du gaideliai“, 11   191054578; Alytaus miesto šeimos centras, 42   191056967; Nakvynės namai, 40   149938665; Alytaus miesto paslaugų centras, 45  304565434</t>
  </si>
  <si>
    <t>Vykdytojas (-ai)</t>
  </si>
  <si>
    <t>Architektūros, urbanistikos ir žemėtvarkos skyrius; Buhalterinės apskaitos skyrius; Civilinės metrikacijos skyrius; Turto valdymo ir verslo skyrius; Informacinių ir ryšių technologijų skyrius; Socialinės paramos skyrius; Teisės skyrius; Vidaus administravimo skyrius; Vidaus ūkio skyrius; Viešųjų pirkimų skyrius; savivaldybės gydytojas; Viešosios tvarkos skyrius; Finansų ir investicijų skyrius; jaunimo reikalų koordinatorius; asmens duomenų apsaugos pareigūnas; Švietimo ir sporto skyrius; kalbos tvarkytojas; tarpinstitucinio bendradarbiavimo koordinatorius</t>
  </si>
  <si>
    <t>Programos pavadinimas</t>
  </si>
  <si>
    <t>Kodas</t>
  </si>
  <si>
    <t>32</t>
  </si>
  <si>
    <t>Programos parengimo argumentai</t>
  </si>
  <si>
    <t xml:space="preserve">Įgyvendinamos Lietuvos Respublikos vietos savivaldos įstatymu  nustatytos savarankiškosios savivaldybių funkcijos, valstybinės (perduotos savivaldybėms) funkcijos. Efektyviai savivaldybės veiklai būtinas racionalus finansinių, materialiųjų ir žmogiškųjų išteklių paskirstymas, sistemingas veiklos planavimas. Siekiama užtikrinti sklandžią savivaldybės veiklą, savivaldybės veiklos viešumą, gerinti gyventojų aptarnavimą, dalyvauti užtikrinant viešąją tvarką ir gyventojų rimtį.
</t>
  </si>
  <si>
    <t>Siekiama užtikrinti ir plėtoti Alytaus miesto gyventojų asmens ir visuomenės sveikatos priežiūrą, sveikatos politikos įgyvendinimą savivaldybės lygiu, gerinti sveikatos priežiūros paslaugų kokybę ir prieinamumą, ligų prevenciją, mažinti Alytaus miesto gyventojų sergamumą. Programa siekiama kurti saugią socialinę aplinką. Bendradarbiaujant su partneriais formuojama ir įgyvendinama savivaldybės socialinės plėtros politika. Įgyvendinamos savivaldybės  funkcijos: socialinių paslaugų planavimas ir teikimas, socialinių paslaugų įstaigų steigimas, išlaikymas ir bendradarbiavimas su nevyriausybinėmis organizacijomis; sąlygų savivaldybės teritorijoje gyvenančių neįgaliųjų socialiniam integravimui į bendruomenę sudarymas; piniginės socialinės paramos nepasiturintiems gyventojams teikimas. 
Įgyvendinamos valstybinės (valstybės perduotos savivaldybėms) funkcijos: mokinių nemokamo maitinimo  savivaldybės įsteigtose mokyklose ir savivaldybės teritorijoje įsteigtose nevalstybinėse mokyklose administravimas ir nepasiturinčių šeimų mokinių, deklaravusių gyvenamąją vietą arba gyvenančių savivaldybės teritorijoje, aprūpinimo mokinio reikmenimis administravimas; socialinių išmokų ir kompensacijų, išskyrus socialinę paramą ir kompensacijas, socialinės globos teikimo asmenims su sunkia negalia užtikrinimas.</t>
  </si>
  <si>
    <r>
      <rPr>
        <b val="1"/>
        <sz val="11"/>
        <color indexed="8"/>
        <rFont val="Times New Roman"/>
      </rPr>
      <t xml:space="preserve">Ilgalaikis prioritetas
</t>
    </r>
    <r>
      <rPr>
        <b val="1"/>
        <sz val="11"/>
        <color indexed="8"/>
        <rFont val="Times New Roman"/>
      </rPr>
      <t>(pagal SPP)</t>
    </r>
  </si>
  <si>
    <t>Patogus, sumanus miestas</t>
  </si>
  <si>
    <t>1, 3</t>
  </si>
  <si>
    <t>Šia programa įgyvendinamas savivaldybės strateginis tikslas</t>
  </si>
  <si>
    <t>Tobulinti gyventojų poreikius atitinkančias viešąsias paslaugas</t>
  </si>
  <si>
    <t>1.3.</t>
  </si>
  <si>
    <t>Programos tikslas</t>
  </si>
  <si>
    <t xml:space="preserve">Kodas
</t>
  </si>
  <si>
    <t>32.1.</t>
  </si>
  <si>
    <r>
      <rPr>
        <sz val="10"/>
        <color indexed="8"/>
        <rFont val="Courier New"/>
      </rPr>
      <t xml:space="preserve">    </t>
    </r>
    <r>
      <rPr>
        <b val="1"/>
        <sz val="11"/>
        <color indexed="8"/>
        <rFont val="Times New Roman"/>
      </rPr>
      <t xml:space="preserve">Tikslo įgyvendinimo aprašymas: </t>
    </r>
  </si>
  <si>
    <r>
      <rPr>
        <sz val="10"/>
        <color indexed="8"/>
        <rFont val="Courier New"/>
      </rPr>
      <t xml:space="preserve">    </t>
    </r>
    <r>
      <rPr>
        <sz val="11"/>
        <color indexed="8"/>
        <rFont val="Times New Roman"/>
      </rPr>
      <t xml:space="preserve">Įgyvendinant šį tikslą siekiama:
</t>
    </r>
    <r>
      <rPr>
        <sz val="11"/>
        <color indexed="8"/>
        <rFont val="Times New Roman"/>
      </rPr>
      <t xml:space="preserve">1. Stiprinti ir kryptingai plėtoti asmens ir visuomenės sveikatos priežiūros paslaugas. Įgyvendinti savivaldybei priskirtas savarankiškas sveikatos priežiūros funkcijas, nustatytas Lietuvos Respublikos vietos savivaldos įstatymo 6 straipsnyje: pirminę asmens ir visuomenės sveikatos priežiūrą (įstaigų steigimas, reorganizavimas, likvidavimas, išlaikymas). Savivaldybių sveikatinimo priemonių planavimas ir įgyvendinimas, parama savivaldybės gyventojų sveikatos priežiūrai. Įgyvendinti savivaldybės visuomenės sveikatos rėmimo specialiąją programą, kitas sveikatos programas bei vykdyti savivaldybės gyventojų sveikatos priežiūrą.
</t>
    </r>
    <r>
      <rPr>
        <sz val="11"/>
        <color indexed="8"/>
        <rFont val="Times New Roman"/>
      </rPr>
      <t xml:space="preserve">2. Užtikrinti socialines paslaugas įvairių socialinių grupių asmenims, įgyvendinti socialinius projektus, siekti socialinės atskirties mažinimo įgyvendinant užimtumo programą, teikiant įvairias socialines lengvatas, organizuojant prevencinę veiklą.
</t>
    </r>
    <r>
      <rPr>
        <sz val="11"/>
        <color indexed="8"/>
        <rFont val="Times New Roman"/>
      </rPr>
      <t xml:space="preserve">3. Vadovaujantis Lietuvos Respublikos Vyriausybės patvirtintais teisės aktais ir įgyvendinamaisiais teisės aktais mokėti socialines išmokas, valstybines šalpos išmokas, teikti socialinę paramą mokiniams ir kitoms paslaugų gavėjų grupėms.
</t>
    </r>
    <r>
      <rPr>
        <sz val="11"/>
        <color indexed="8"/>
        <rFont val="Times New Roman"/>
      </rPr>
      <t>4. Užtikrinti bendruomenės saugumą įgyvendinant saugios savivaldybės koncepciją, valdant ekstremalias situacijas, administruojant civilinę saugą bei mobilizaciją, įgyvendinant triukšmo prevencijos mažinimo priemones.</t>
    </r>
  </si>
  <si>
    <t>Rezultato vertinimo kriterijai:</t>
  </si>
  <si>
    <t>Mato vnt.</t>
  </si>
  <si>
    <t>2022</t>
  </si>
  <si>
    <t>2023</t>
  </si>
  <si>
    <t>2024</t>
  </si>
  <si>
    <t>Vienam gyventojui tenkantis apsilankymų pas gydytojus skaičius</t>
  </si>
  <si>
    <t>žm.</t>
  </si>
  <si>
    <t>11,00</t>
  </si>
  <si>
    <t>Išvengiamas mirtingumas</t>
  </si>
  <si>
    <t>proc.</t>
  </si>
  <si>
    <t>30,00</t>
  </si>
  <si>
    <t>29,00</t>
  </si>
  <si>
    <t>28,00</t>
  </si>
  <si>
    <t>Socialinių paslaugų gavėjų skaičius 1 000 gyventojų</t>
  </si>
  <si>
    <t>77,00</t>
  </si>
  <si>
    <t>Išmokų ir kompensacijų gavėjų skaičius 1 000 gyventojų</t>
  </si>
  <si>
    <t>335,00</t>
  </si>
  <si>
    <t>330,00</t>
  </si>
  <si>
    <t>325,00</t>
  </si>
  <si>
    <r>
      <rPr>
        <sz val="10"/>
        <color indexed="8"/>
        <rFont val="Courier New"/>
      </rPr>
      <t xml:space="preserve">    </t>
    </r>
    <r>
      <rPr>
        <b val="1"/>
        <sz val="11"/>
        <color indexed="8"/>
        <rFont val="Times New Roman"/>
      </rPr>
      <t>32.1.1. Uždavinys. Sudaryti aktyvios ir sveikos gyvensenos sąlygas</t>
    </r>
  </si>
  <si>
    <r>
      <rPr>
        <sz val="10"/>
        <color indexed="8"/>
        <rFont val="Courier New"/>
      </rPr>
      <t xml:space="preserve">    </t>
    </r>
    <r>
      <rPr>
        <sz val="11"/>
        <color indexed="8"/>
        <rFont val="Times New Roman"/>
      </rPr>
      <t>Siekiama užtikrinti, stiprinti ir kryptingai plėtoti Alytaus miesto gyventojų asmens ir visuomenės sveikatos priežiūrą, sveikatos politikos įgyvendinimą savivaldybės lygiu. Efektyviai formuoti sveikatos priežiūros sistemą, tikslingai paskirstyti lėšas asmens ir visuomenės sveikatos priežiūros įstaigoms ir sveikatos priežiūrai, gerinti sveikatos priežiūros paslaugų kokybę ir prieinamumą. Įgyvendinamos Lietuvos Respublikos vietos savivaldos įstatyme nustatytos savivaldybių savarankiškosios funkcijos – pirminė asmens ir visuomenės sveikatos priežiūra, sveikatos programų rengimas ir įgyvendinimas; parama savivaldybės gyventojų sveikatos priežiūrai.  Siekiama skatinti aktyvesnį visuomenės domėjimąsi sveikata, skatinti ligų prevenciją, sveikatos ugdymą ir stiprinimą, mažinti Alytaus miesto gyventojų sergamumą, neįgalumą ir mirtingumą, kurį lemia neteisinga žmonių gyvensena, elgsena, neigiami aplinkos veiksniai.</t>
    </r>
  </si>
  <si>
    <t>Produkto vertinimo kriterijai:</t>
  </si>
  <si>
    <t>Gyventojų pasitenkinimas sveikatos priežiūros paslaugomis</t>
  </si>
  <si>
    <t>90,00</t>
  </si>
  <si>
    <t>90,10</t>
  </si>
  <si>
    <t>90,20</t>
  </si>
  <si>
    <r>
      <rPr>
        <sz val="10"/>
        <color indexed="8"/>
        <rFont val="Courier New"/>
      </rPr>
      <t xml:space="preserve">    </t>
    </r>
    <r>
      <rPr>
        <b val="1"/>
        <u val="single"/>
        <sz val="11"/>
        <color indexed="8"/>
        <rFont val="Times New Roman"/>
      </rPr>
      <t>Šiam uždaviniui įgyvendinti numatytos priemonės</t>
    </r>
  </si>
  <si>
    <r>
      <rPr>
        <sz val="10"/>
        <color indexed="8"/>
        <rFont val="Courier New"/>
      </rPr>
      <t xml:space="preserve">    </t>
    </r>
    <r>
      <rPr>
        <b val="1"/>
        <i val="1"/>
        <u val="single"/>
        <sz val="11"/>
        <color indexed="8"/>
        <rFont val="Times New Roman"/>
      </rPr>
      <t>32.1.1.01. Visuomenės sveikatos biuro veiklos organizavimas, stiprinant visuomenės sveikatą ir vykdant jos stebėseną (monitoringą)</t>
    </r>
  </si>
  <si>
    <r>
      <rPr>
        <sz val="10"/>
        <color indexed="8"/>
        <rFont val="Courier New"/>
      </rPr>
      <t xml:space="preserve">    
</t>
    </r>
    <r>
      <rPr>
        <sz val="10"/>
        <color indexed="8"/>
        <rFont val="Courier New"/>
      </rPr>
      <t xml:space="preserve">    </t>
    </r>
    <r>
      <rPr>
        <sz val="11"/>
        <color indexed="8"/>
        <rFont val="Times New Roman"/>
      </rPr>
      <t>Įgyvendindamas visuomenės sveikatos stiprinimą bendruomenėje, biuras formuoja aktyvų visuomenės požiūrį į sveiką gyvenseną, ieško ir taiko labiausiai priimtinus metodus ir formas mokydamas bendruomenę sveikatingumo įgūdžių, bendradarbiauja su sveiką gyvenseną propaguojančiomis organizacijomis, įstaigomis, įmonėmis. Visuomenės sveikatos biuras yra atsakingas už savivaldybės visuomenės sveikatos stebėsenos (monitoringo) vykdymą ir stebėsenos ataskaitos rengimą.  Atsižvelgiant į visuomenės sveikatos stebėsenos rodiklius savivaldybės gyventojams organizuojamos visuomenės sveikatos stiprinimo priemonės.  Visuomenės sveikatos biuras teikia mokamas higienos įgūdžių mokymo paslaugas – tikimasi, daugiau asmenų išsiugdys tinkamus asmens higienos įpročius, naudosis tinkamais darbo aplinkos higienos reikalavimais, saugos save ir darbo aplinką nuo neatsakingo, rizikingo elgesio. Teikiant alkoholio ir narkotikų žalos sveikatai mokymus daugiau asmenų mokės kritiškai vertinti  savo elgesį, susijusį su alkoholio, narkotikų ir psichotropinių ar kitų psichiką veikiančių medžiagų vartojimu. Teikiant pirmosios pagalbos mokymus dalyviai išmoks tinkamai reaguoti į susidariusią situaciją ir panaudos įgytas žinias ir įgūdžius, kaip tinkamai teikti pirmąją pagalbą.</t>
    </r>
  </si>
  <si>
    <t>Sveikatingumo veikloje dalyvavusių asmenų skaičius</t>
  </si>
  <si>
    <t>4.480,00</t>
  </si>
  <si>
    <t>4.490,00</t>
  </si>
  <si>
    <t>4.500,00</t>
  </si>
  <si>
    <t>Surinktų visuomenės sveikatos stebėsenos duomenų ir rodiklių skaičius</t>
  </si>
  <si>
    <t>vnt.</t>
  </si>
  <si>
    <t>51,00</t>
  </si>
  <si>
    <t>76,00</t>
  </si>
  <si>
    <t>Žmonių, dalyvavusių privalomuose  mokymuose, skaičius</t>
  </si>
  <si>
    <t>500,00</t>
  </si>
  <si>
    <t>505,00</t>
  </si>
  <si>
    <t>510,00</t>
  </si>
  <si>
    <r>
      <rPr>
        <sz val="10"/>
        <color indexed="8"/>
        <rFont val="Courier New"/>
      </rPr>
      <t xml:space="preserve">    </t>
    </r>
    <r>
      <rPr>
        <b val="1"/>
        <i val="1"/>
        <u val="single"/>
        <sz val="11"/>
        <color indexed="8"/>
        <rFont val="Times New Roman"/>
      </rPr>
      <t>32.1.1.02. Ugdymo įstaigų mokinių ir ikimokyklinukų visuomenės sveikatos priežiūros organizavimas</t>
    </r>
  </si>
  <si>
    <r>
      <rPr>
        <sz val="10"/>
        <color indexed="8"/>
        <rFont val="Courier New"/>
      </rPr>
      <t xml:space="preserve">    
</t>
    </r>
    <r>
      <rPr>
        <sz val="10"/>
        <color indexed="8"/>
        <rFont val="Courier New"/>
      </rPr>
      <t xml:space="preserve">    </t>
    </r>
    <r>
      <rPr>
        <sz val="11"/>
        <color indexed="8"/>
        <rFont val="Times New Roman"/>
      </rPr>
      <t>Lietuvos Respublikos visuomenės sveikatos priežiūros įstatymo 6 straipsnio 1 dalies 1 punkte  nurodyta, kad savivaldybės vykdo valstybines (valstybės perduotas savivaldybėms) visuomenės sveikatos priežiūros funkcijas: visuomenės sveikatos priežiūrą savivaldybės teritorijoje esančiose ikimokyklinio ugdymo, bendrojo ugdymo mokyklose ir profesinio mokymo įstaigose ugdomų mokinių pagal ikimokyklinio, priešmokyklinio, pradinio, pagrindinio ir vidurinio ugdymo programas, mokinių visuomenės sveikatos stiprinimą ir stebėseną. Vaikų sveikatos priežiūros stiprinimo, ugdymo ir profilaktinę veiklą Alytaus mieste vykdo visuomenės sveikatos priežiūros specialistai.</t>
    </r>
  </si>
  <si>
    <t>Ugdymo įstaigose vykdomos sveikatingumo veiklos dalyvių skaičius</t>
  </si>
  <si>
    <t>25.000,00</t>
  </si>
  <si>
    <t>25.010,00</t>
  </si>
  <si>
    <t>25.020,00</t>
  </si>
  <si>
    <t>Profilaktiškai pasitikrinusių mokinių dalis</t>
  </si>
  <si>
    <r>
      <rPr>
        <sz val="10"/>
        <color indexed="8"/>
        <rFont val="Courier New"/>
      </rPr>
      <t xml:space="preserve">    </t>
    </r>
    <r>
      <rPr>
        <b val="1"/>
        <i val="1"/>
        <u val="single"/>
        <sz val="11"/>
        <color indexed="8"/>
        <rFont val="Times New Roman"/>
      </rPr>
      <t>32.1.1.03. Visuomenės sveikatos rėmimo specialiosios programos priemonių įgyvendinimas</t>
    </r>
  </si>
  <si>
    <r>
      <rPr>
        <sz val="10"/>
        <color indexed="8"/>
        <rFont val="Courier New"/>
      </rPr>
      <t xml:space="preserve">    
</t>
    </r>
    <r>
      <rPr>
        <sz val="10"/>
        <color indexed="8"/>
        <rFont val="Courier New"/>
      </rPr>
      <t xml:space="preserve">    </t>
    </r>
    <r>
      <rPr>
        <sz val="11"/>
        <color indexed="8"/>
        <rFont val="Times New Roman"/>
      </rPr>
      <t>Konkurso būdu atrenkami ir finansuojami visuomenės sveikatos projektai.   Įgyvendinant savivaldybės visuomenės sveikatos rėmimo specialiosios programos lėšomis finansuojamus projektus siekiama stiprinti savivaldybės gyventojų sveikatą, vykdyti užkrečiamųjų ligų profilaktiką ir kontrolę, neinfekcinių ligų profilaktiką, priklausomybių prevenciją, mažinti sergamumą ir mirtingumą dėl labiausiai paplitusių priežasčių, skatinti visuomenės sveikatinimo veiklos aktyvumą.</t>
    </r>
  </si>
  <si>
    <t>2.000,00</t>
  </si>
  <si>
    <t>2.010,00</t>
  </si>
  <si>
    <t>2.020,00</t>
  </si>
  <si>
    <t>Įgyvendintų projektų skaičius</t>
  </si>
  <si>
    <t>6,00</t>
  </si>
  <si>
    <r>
      <rPr>
        <sz val="10"/>
        <color indexed="8"/>
        <rFont val="Courier New"/>
      </rPr>
      <t xml:space="preserve">    </t>
    </r>
    <r>
      <rPr>
        <b val="1"/>
        <i val="1"/>
        <u val="single"/>
        <sz val="11"/>
        <color indexed="8"/>
        <rFont val="Times New Roman"/>
      </rPr>
      <t>32.1.1.04. Projekto „Mažais žingsneliais – sveikos gyvensenos link“ įgyvendinimas</t>
    </r>
  </si>
  <si>
    <r>
      <rPr>
        <sz val="10"/>
        <color indexed="8"/>
        <rFont val="Courier New"/>
      </rPr>
      <t xml:space="preserve">    
</t>
    </r>
    <r>
      <rPr>
        <sz val="10"/>
        <color indexed="8"/>
        <rFont val="Courier New"/>
      </rPr>
      <t xml:space="preserve">    </t>
    </r>
    <r>
      <rPr>
        <sz val="11"/>
        <color indexed="8"/>
        <rFont val="Times New Roman"/>
      </rPr>
      <t>Įgyvendinant Europos Sąjungos struktūrinėmis paramos lėšomis finansuojamą projektą bus organizuojami praktiniai fizinio aktyvumo užsiėmimai Alytaus miesto gyventojams, visuomenė informuojama apie sveikos gyvensenos skatinimo būdus, neinfekcinių ligų profilaktiką, skleidžiama mokslo įrodymais pagrįsta informacija apie fizinio aktyvumo naudą vyresnio amžiaus žmonėms, kraujotakos ir galvos smegenų kraujotakos ligų priežastis (rizikos veiksnius) ir jų mažinimą, pirminę profilaktiką, ankstyvuosius insulto požymius tikslinių grupių asmenims.</t>
    </r>
  </si>
  <si>
    <t>Tikslinių grupių asmenų, kurie dalyvavo informavimo, švietimo ir mokymo renginiuose bei sveikatos raštingumą didinančioje veikloje, skaičius</t>
  </si>
  <si>
    <t>60,00</t>
  </si>
  <si>
    <r>
      <rPr>
        <sz val="10"/>
        <color indexed="8"/>
        <rFont val="Courier New"/>
      </rPr>
      <t xml:space="preserve">    </t>
    </r>
    <r>
      <rPr>
        <b val="1"/>
        <i val="1"/>
        <u val="single"/>
        <sz val="11"/>
        <color indexed="8"/>
        <rFont val="Times New Roman"/>
      </rPr>
      <t>32.1.1.05. Visuomenės psichikos sveikatos paslaugų prieinamumo bei ankstyvojo savižudžių atpažinimo ir kompleksinės pagalbos teikimo sistemos plėtojimas</t>
    </r>
  </si>
  <si>
    <r>
      <rPr>
        <sz val="10"/>
        <color indexed="8"/>
        <rFont val="Courier New"/>
      </rPr>
      <t xml:space="preserve">    
</t>
    </r>
    <r>
      <rPr>
        <sz val="10"/>
        <color indexed="8"/>
        <rFont val="Courier New"/>
      </rPr>
      <t xml:space="preserve">    </t>
    </r>
    <r>
      <rPr>
        <sz val="11"/>
        <color indexed="8"/>
        <rFont val="Times New Roman"/>
      </rPr>
      <t>Įgyvendinant visuomenės psichikos sveikatos stiprinimo ir savižudybių prevencijos priemonę bus stiprinami mokyklų bendruomenės psichikos sveikatos gebėjimai, organizuojami ankstyvosios intervencijos, skirtos nereguliariai vartojantiems psichoaktyviąsias medžiagas ar jomis eksperimentuojantiems jaunuoliams, komandinio principo mokymai, savivaldybėje organizuojamas priklausomybių konsultantų paslaugų teikimas, įgyvendinama įstaigų darbuotojų ir gyventojų psichikos sveikatos stiprinimo programa.</t>
    </r>
  </si>
  <si>
    <t>2.005,00</t>
  </si>
  <si>
    <r>
      <rPr>
        <sz val="10"/>
        <color indexed="8"/>
        <rFont val="Courier New"/>
      </rPr>
      <t xml:space="preserve">    </t>
    </r>
    <r>
      <rPr>
        <b val="1"/>
        <i val="1"/>
        <u val="single"/>
        <sz val="11"/>
        <color indexed="8"/>
        <rFont val="Times New Roman"/>
      </rPr>
      <t>32.1.1.06. Integruotų priklausomybės ligų gydymo paslaugų kokybės ir prieinamumo gerinimo projekto vykdymas</t>
    </r>
  </si>
  <si>
    <r>
      <rPr>
        <sz val="10"/>
        <color indexed="8"/>
        <rFont val="Courier New"/>
      </rPr>
      <t xml:space="preserve">    
</t>
    </r>
    <r>
      <rPr>
        <sz val="10"/>
        <color indexed="8"/>
        <rFont val="Courier New"/>
      </rPr>
      <t xml:space="preserve">    </t>
    </r>
    <r>
      <rPr>
        <sz val="11"/>
        <color indexed="8"/>
        <rFont val="Times New Roman"/>
      </rPr>
      <t>Šia priemone bus mokamas darbo užmokestis  su projektu dirbantiems projekto koordinatoriams. Veikla įgyvendinta 2021 m., o 2022 m. bus renkamos ir analizuojamos ketvirtinės NVO ir įstaigų, teikiančių priklausomybės ligų diagnostikos, gydymo ir socialinės integracijos paslaugas, ataskaitos.</t>
    </r>
  </si>
  <si>
    <t>Projekto įgyvendintos veiklos ataskaitų vertinimas</t>
  </si>
  <si>
    <t>100,00</t>
  </si>
  <si>
    <r>
      <rPr>
        <sz val="10"/>
        <color indexed="8"/>
        <rFont val="Courier New"/>
      </rPr>
      <t xml:space="preserve">    </t>
    </r>
    <r>
      <rPr>
        <b val="1"/>
        <i val="1"/>
        <u val="single"/>
        <sz val="11"/>
        <color indexed="8"/>
        <rFont val="Times New Roman"/>
      </rPr>
      <t>32.1.1.08. Kokybiškų asmens sveikatos priežiūros, sveikatinimo ir švietėjiškų paslaugų plėtojimas</t>
    </r>
  </si>
  <si>
    <r>
      <rPr>
        <sz val="10"/>
        <color indexed="8"/>
        <rFont val="Courier New"/>
      </rPr>
      <t xml:space="preserve">    </t>
    </r>
    <r>
      <rPr>
        <sz val="11"/>
        <color indexed="8"/>
        <rFont val="Times New Roman"/>
      </rPr>
      <t xml:space="preserve">Užtikrinti galimybę nedraustiesiems privalomuoju sveikatos draudimu ir neprisirašiusiems pirmojo lygio gydymo įstaigose Alytaus miesto gyventojams gauti kokybišką asmens sveikatos priežiūrą. Nedraustiesiems privalomuoju sveikatos draudimu ir neprisirašiusiems pirmojo lygio gydymo įstaigose asmenims už suteiktas medicinos ir asmens sveikatos priežiūros paslaugas (išskyrus būtinąją pagalbą) reikėtų susimokėti. Planuojama skirti lėšas kitoms asmens sveikatos priežiūros, sveikatinimo ir švietėjiškoms paslaugoms teikti, kurios yra nefinansuojamas iš Privalomojo sveikatos draudimo fondo. Vadovaujantis 
</t>
    </r>
    <r>
      <rPr>
        <sz val="11"/>
        <color indexed="8"/>
        <rFont val="Times New Roman"/>
      </rPr>
      <t xml:space="preserve">Lietuvos Respublikos sveikatos sistemos įstatymo 48 straipsniu savivaldybių remiama sveikatos priežiūra apima savo teritorijos gyventojų sveikatos priežiūrą ją papildomai finansuojant iš savivaldybių biudžetų lėšų. 
</t>
    </r>
    <r>
      <rPr>
        <sz val="11"/>
        <color indexed="8"/>
        <rFont val="Times New Roman"/>
      </rPr>
      <t>Atsižvelgiant į opiausias Alytaus miesto gyventojų sveikatos problemas, papildomai skiriamos savivaldybės biudžeto lėšos gerinant psichinę sveikatą, ypač vaikų ir paauglių. Ypatingas dėmesys kreipiamas į savižudybių prevenciją, reprodukcinę sveikatą, vaikų ir paauglių lytiškumo, pozityvios tėvystės ugdymą. Papildomai bus teikiamos paslaugos vaikams ir paaugliams, kurie susiduria su dažniausiais sveikatos, t. y.  raumenų ir skeleto sistemos, sutrikimais.</t>
    </r>
  </si>
  <si>
    <t>Asmenų, gavusių sveikatos priežiūros paslaugas, skaičius</t>
  </si>
  <si>
    <t>3.110,00</t>
  </si>
  <si>
    <t>3.120,00</t>
  </si>
  <si>
    <t>3.130,00</t>
  </si>
  <si>
    <r>
      <rPr>
        <sz val="10"/>
        <color indexed="8"/>
        <rFont val="Courier New"/>
      </rPr>
      <t xml:space="preserve">    </t>
    </r>
    <r>
      <rPr>
        <b val="1"/>
        <i val="1"/>
        <u val="single"/>
        <sz val="11"/>
        <color indexed="8"/>
        <rFont val="Times New Roman"/>
      </rPr>
      <t>32.1.1.09. Asmens sveikatos priežiūros įstaigų teikiamų paslaugų kokybės ir prieinamumo gerinimas</t>
    </r>
  </si>
  <si>
    <r>
      <rPr>
        <sz val="10"/>
        <color indexed="8"/>
        <rFont val="Courier New"/>
      </rPr>
      <t xml:space="preserve">    
</t>
    </r>
    <r>
      <rPr>
        <sz val="10"/>
        <color indexed="8"/>
        <rFont val="Courier New"/>
      </rPr>
      <t xml:space="preserve">    </t>
    </r>
    <r>
      <rPr>
        <sz val="11"/>
        <color indexed="8"/>
        <rFont val="Times New Roman"/>
      </rPr>
      <t>Įgyvendinant šią priemonę bus skiriamos lėšos sveikatos priežiūros įstaigų paslaugų kokybei gerinti, gydymo materialinei, techninei bazei stiprinti, siekiant užtikrinti teikiamų sveikatos paslaugų kokybę ir prieinamumą gyventojams. Finansavimas bus skiriamas atvykstantiems dirbti į Alytaus miesto savivaldybės asmens sveikatos priežiūros įstaigas trūkstamos specialybės gydytojams ir rezidentams.</t>
    </r>
  </si>
  <si>
    <t>4.650,00</t>
  </si>
  <si>
    <t>4.700,00</t>
  </si>
  <si>
    <t>4.750,00</t>
  </si>
  <si>
    <t>Finansuotų gydytojų ir rezidentų skaičius</t>
  </si>
  <si>
    <t>8,00</t>
  </si>
  <si>
    <t>10,00</t>
  </si>
  <si>
    <t>12,00</t>
  </si>
  <si>
    <r>
      <rPr>
        <sz val="10"/>
        <color indexed="8"/>
        <rFont val="Courier New"/>
      </rPr>
      <t xml:space="preserve">    </t>
    </r>
    <r>
      <rPr>
        <b val="1"/>
        <i val="1"/>
        <u val="single"/>
        <sz val="11"/>
        <color indexed="8"/>
        <rFont val="Times New Roman"/>
      </rPr>
      <t>32.1.1.10. Ambulatorinių sveikatos priežiūros paslaugų gerinimo tuberkulioze sergantiems asmenims projekto vykdymas</t>
    </r>
  </si>
  <si>
    <r>
      <rPr>
        <sz val="10"/>
        <color indexed="8"/>
        <rFont val="Courier New"/>
      </rPr>
      <t xml:space="preserve">    
</t>
    </r>
    <r>
      <rPr>
        <sz val="10"/>
        <color indexed="8"/>
        <rFont val="Courier New"/>
      </rPr>
      <t xml:space="preserve">    </t>
    </r>
    <r>
      <rPr>
        <sz val="11"/>
        <color indexed="8"/>
        <rFont val="Times New Roman"/>
      </rPr>
      <t>Vykdant ambulatorinių sveikatos priežiūros paslaugų gerinimo tuberkulioze sergantiems asmenims projektą, pacientams tuberkuliozės ambulatorinio gydymo metu bus skiriami maisto talonai maisto produktams įsigyti ir kompensuojamos kelionės į asmens sveikatos priežiūros įstaigą ir atgal į namus išlaidos. Tuberkulioze sergančių pacientų ambulatorinio gydymo metu paslaugos yra teikiamos Alytaus miesto savivaldybės DOTS (tiesiogiai stebimo trumpo gydymo kurso paslaugų teikimo) kabinete.</t>
    </r>
  </si>
  <si>
    <t>Tuberkulioze sergančių pacientų, kuriems buvo suteiktos socialinės paramos priemonės (maisto talonų dalijimas ir kelionės išlaidų kompensavimas) tuberkuliozės ambulatorinio gydymo metu, skaičius</t>
  </si>
  <si>
    <t>36,00</t>
  </si>
  <si>
    <r>
      <rPr>
        <sz val="10"/>
        <color indexed="8"/>
        <rFont val="Courier New"/>
      </rPr>
      <t xml:space="preserve">    </t>
    </r>
    <r>
      <rPr>
        <b val="1"/>
        <i val="1"/>
        <u val="single"/>
        <sz val="11"/>
        <color indexed="8"/>
        <rFont val="Times New Roman"/>
      </rPr>
      <t>32.1.1.11. Pasitikėjimo kabineto Alytuje projekto įgyvendinimas</t>
    </r>
  </si>
  <si>
    <r>
      <rPr>
        <sz val="10"/>
        <color indexed="8"/>
        <rFont val="Courier New"/>
      </rPr>
      <t xml:space="preserve">    
</t>
    </r>
    <r>
      <rPr>
        <sz val="10"/>
        <color indexed="8"/>
        <rFont val="Courier New"/>
      </rPr>
      <t xml:space="preserve">    </t>
    </r>
    <r>
      <rPr>
        <sz val="11"/>
        <color indexed="8"/>
        <rFont val="Times New Roman"/>
      </rPr>
      <t>Priemonės tikslas – sukurti ir įdiegti integruotą priklausomybės nuo alkoholio bei kitų psichoaktyviųjų medžiagų prevencijos, gydymo bei socialinės integracijos sistemą, kuri padidintų asmens ir visuomenės sveikatos priežiūros bei socialinių paslaugų prieinamumą ir kokybę asmenims, piktnaudžiaujantiems alkoholiu ir kitomis psichoaktyviosiomis medžiagomis ir priklausomiems nuo jų, socialinės rizikos šeimoms bei jose gyvenantiems vaikams, mažinant jų socialinę atskirtį, gerinti ankstyvosios intervencijos, specializuoto priklausomybių gydymo, socialinės integracijos bei žemo slenksčio paslaugų prieinamumą ir kokybę suaugusiesiems ir vaikams.</t>
    </r>
  </si>
  <si>
    <t>Asmenų apsilankymų skaičius</t>
  </si>
  <si>
    <t>4.000,00</t>
  </si>
  <si>
    <r>
      <rPr>
        <sz val="10"/>
        <color indexed="8"/>
        <rFont val="Courier New"/>
      </rPr>
      <t xml:space="preserve">    </t>
    </r>
    <r>
      <rPr>
        <b val="1"/>
        <i val="1"/>
        <u val="single"/>
        <sz val="11"/>
        <color indexed="8"/>
        <rFont val="Times New Roman"/>
      </rPr>
      <t>32.1.1.12. Asmens sveikatos priežiūros kokybės užtikrinimas</t>
    </r>
  </si>
  <si>
    <r>
      <rPr>
        <sz val="10"/>
        <color indexed="8"/>
        <rFont val="Courier New"/>
      </rPr>
      <t xml:space="preserve">    
</t>
    </r>
    <r>
      <rPr>
        <sz val="10"/>
        <color indexed="8"/>
        <rFont val="Courier New"/>
      </rPr>
      <t xml:space="preserve">    </t>
    </r>
    <r>
      <rPr>
        <sz val="11"/>
        <color indexed="8"/>
        <rFont val="Times New Roman"/>
      </rPr>
      <t>Priemonė vykdoma įgyvendinant valstybinę (perduotą savivaldybei) funkciją – užtikrinti neveiksnių asmenų būklės peržiūrėjimą. Organizuojami komisijos posėdžiai, kurių metu peržiūrima neveiksnaus tam tikroje srityje asmens būklė ir priimamas sprendimas dėl tikslingumo kreiptis į teismą dėl teismo sprendimo, kuriuo asmuo pripažintas neveiksniu tam tikroje srityje, peržiūrėjimo.</t>
    </r>
  </si>
  <si>
    <t>Neveiksnių asmenų būklės peržiūrėjimo komisijos inicijuotų asmens būklės peržiūrėjimo bylų skaičius</t>
  </si>
  <si>
    <t>120,00</t>
  </si>
  <si>
    <t>130,00</t>
  </si>
  <si>
    <t>Išnagrinėtų bylų dalis nuo visų Neveiksnių asmenų būklės peržiūrėjimo komisijos inicijuotų asmens būklės peržiūrėjimo bylų skaičiaus</t>
  </si>
  <si>
    <r>
      <rPr>
        <sz val="10"/>
        <color indexed="8"/>
        <rFont val="Courier New"/>
      </rPr>
      <t xml:space="preserve">    </t>
    </r>
    <r>
      <rPr>
        <b val="1"/>
        <sz val="11"/>
        <color indexed="8"/>
        <rFont val="Times New Roman"/>
      </rPr>
      <t>32.1.2. Uždavinys. Didinti socialinės paramos tikslingumą, prieinamumą, administravimo kokybę ir efektyvumą</t>
    </r>
  </si>
  <si>
    <r>
      <rPr>
        <sz val="10"/>
        <color indexed="8"/>
        <rFont val="Courier New"/>
      </rPr>
      <t xml:space="preserve">    </t>
    </r>
    <r>
      <rPr>
        <sz val="11"/>
        <color indexed="8"/>
        <rFont val="Times New Roman"/>
      </rPr>
      <t>Įgyvendinant programos uždavinį užtikrinamas būsto pritaikymo neįgaliesiems ir vaikams su negalia programų įgyvendinimas, įgyvendinami socialinės reabilitacijos paslaugų teikimo neįgaliesiems bendruomenėje projektai, užtikrinamas socialinių paslaugų teikimas įvairių socialinių grupių asmenims.</t>
    </r>
  </si>
  <si>
    <t>Savivaldybės teritorijoje teikiamų socialinių paslaugų rūšių skaičius</t>
  </si>
  <si>
    <t>22,00</t>
  </si>
  <si>
    <t>23,00</t>
  </si>
  <si>
    <t>Asmenų, kuriems suteiktos socialinės paslaugos, skaičius</t>
  </si>
  <si>
    <t>2.800,00</t>
  </si>
  <si>
    <t>2.850,00</t>
  </si>
  <si>
    <r>
      <rPr>
        <sz val="10"/>
        <color indexed="8"/>
        <rFont val="Courier New"/>
      </rPr>
      <t xml:space="preserve">    </t>
    </r>
    <r>
      <rPr>
        <b val="1"/>
        <i val="1"/>
        <u val="single"/>
        <sz val="11"/>
        <color indexed="8"/>
        <rFont val="Times New Roman"/>
      </rPr>
      <t>32.1.2.01. Socialinės reabilitacijos ir kitų socialinės veiklos projektų finansavimas ir koordinavimas</t>
    </r>
  </si>
  <si>
    <r>
      <rPr>
        <sz val="10"/>
        <color indexed="8"/>
        <rFont val="Courier New"/>
      </rPr>
      <t xml:space="preserve">    
</t>
    </r>
    <r>
      <rPr>
        <sz val="10"/>
        <color indexed="8"/>
        <rFont val="Courier New"/>
      </rPr>
      <t xml:space="preserve">    </t>
    </r>
    <r>
      <rPr>
        <sz val="11"/>
        <color indexed="8"/>
        <rFont val="Times New Roman"/>
      </rPr>
      <t>Priemonė skirta koordinuoti Europos pagalbos labiausiai skurstantiems asmenims fondo programą, teikiant nepasiturintiems asmenims paramą maisto produktais ir asmens higienos prekėmis bei įgyvendinti savarankiškąją savivaldybės funkciją – sąlygų savivaldybės teritorijoje gyvenančių neįgaliųjų socialiniam integravimui į bendruomenę sudarymą, koordinuojant socialinės reabilitacijos paslaugų teikimą neįgaliesiems bendruomenėje.</t>
    </r>
  </si>
  <si>
    <t>9,00</t>
  </si>
  <si>
    <t>Asmenų, kuriems teikiamos paslaugos, skaičius</t>
  </si>
  <si>
    <t>2.500,00</t>
  </si>
  <si>
    <r>
      <rPr>
        <sz val="10"/>
        <color indexed="8"/>
        <rFont val="Courier New"/>
      </rPr>
      <t xml:space="preserve">    </t>
    </r>
    <r>
      <rPr>
        <b val="1"/>
        <i val="1"/>
        <u val="single"/>
        <sz val="11"/>
        <color indexed="8"/>
        <rFont val="Times New Roman"/>
      </rPr>
      <t>32.1.2.02. Būsto pritaikymas neįgaliesiems</t>
    </r>
  </si>
  <si>
    <r>
      <rPr>
        <sz val="10"/>
        <color indexed="8"/>
        <rFont val="Courier New"/>
      </rPr>
      <t xml:space="preserve">    
</t>
    </r>
    <r>
      <rPr>
        <sz val="10"/>
        <color indexed="8"/>
        <rFont val="Courier New"/>
      </rPr>
      <t xml:space="preserve">    </t>
    </r>
    <r>
      <rPr>
        <sz val="11"/>
        <color indexed="8"/>
        <rFont val="Times New Roman"/>
      </rPr>
      <t>Priemonė vykdoma įgyvendinant savarankiškąją savivaldybės funkciją – sąlygų savivaldybės teritorijoje gyvenančių neįgaliųjų socialiniam integravimui į bendruomenę sudarymą. Įgyvendinant priemonę neįgaliųjų poreikiams pritaikomi jų gyvenamieji būstai.</t>
    </r>
  </si>
  <si>
    <t>Būstų pritaikytų neįgaliesiems skaičius</t>
  </si>
  <si>
    <t>15,00</t>
  </si>
  <si>
    <t>17,00</t>
  </si>
  <si>
    <t>Neįgaliųjų reikmėms pritaikytų būstų dalis palyginti su visais sąlygas atitinkančiais prašymais pritaikyti būstą neįgaliesiems</t>
  </si>
  <si>
    <t>70,00</t>
  </si>
  <si>
    <r>
      <rPr>
        <sz val="10"/>
        <color indexed="8"/>
        <rFont val="Courier New"/>
      </rPr>
      <t xml:space="preserve">    </t>
    </r>
    <r>
      <rPr>
        <b val="1"/>
        <i val="1"/>
        <u val="single"/>
        <sz val="11"/>
        <color indexed="8"/>
        <rFont val="Times New Roman"/>
      </rPr>
      <t>32.1.2.03. Būsto pritaikymas neįgaliems vaikams</t>
    </r>
  </si>
  <si>
    <r>
      <rPr>
        <sz val="10"/>
        <color indexed="8"/>
        <rFont val="Courier New"/>
      </rPr>
      <t xml:space="preserve">    
</t>
    </r>
    <r>
      <rPr>
        <sz val="10"/>
        <color indexed="8"/>
        <rFont val="Courier New"/>
      </rPr>
      <t xml:space="preserve">    </t>
    </r>
    <r>
      <rPr>
        <sz val="11"/>
        <color indexed="8"/>
        <rFont val="Times New Roman"/>
      </rPr>
      <t>Priemonė vykdoma įgyvendinant savarankiškąją savivaldybės funkciją – sąlygų savivaldybės teritorijoje gyvenančių neįgaliųjų socialiniam integravimui į bendruomenę sudarymą. Įgyvendinant priemonę pritaikomi gyvenamieji būstai vaikams su negalia.</t>
    </r>
  </si>
  <si>
    <t>Būstų pritaikytų neįgaliems vaikams skaičius</t>
  </si>
  <si>
    <t>2,00</t>
  </si>
  <si>
    <r>
      <rPr>
        <sz val="10"/>
        <color indexed="8"/>
        <rFont val="Courier New"/>
      </rPr>
      <t xml:space="preserve">    </t>
    </r>
    <r>
      <rPr>
        <b val="1"/>
        <i val="1"/>
        <u val="single"/>
        <sz val="11"/>
        <color indexed="8"/>
        <rFont val="Times New Roman"/>
      </rPr>
      <t>32.1.2.04. Ilgalaikės socialinės globos paslaugų asmenims su negalia teikimas</t>
    </r>
  </si>
  <si>
    <r>
      <rPr>
        <sz val="10"/>
        <color indexed="8"/>
        <rFont val="Courier New"/>
      </rPr>
      <t xml:space="preserve">    
</t>
    </r>
    <r>
      <rPr>
        <sz val="10"/>
        <color indexed="8"/>
        <rFont val="Courier New"/>
      </rPr>
      <t xml:space="preserve">    </t>
    </r>
    <r>
      <rPr>
        <sz val="11"/>
        <color indexed="8"/>
        <rFont val="Times New Roman"/>
      </rPr>
      <t>Priemonė vykdoma įgyvendinant valstybinę (valstybės perduotą savivaldybėms) funkciją – socialinės globos teikimo asmenims su sunkia negalia užtikrinimą. Finansuojamos ilgalaikės socialinės globos paslaugos valstybiniuose, savivaldybių ir privačiuose  globos namuose.</t>
    </r>
  </si>
  <si>
    <t>Asmenų, kuriems teikiamos ilgalaikės socialinės globos paslaugos, skaičius</t>
  </si>
  <si>
    <t>140,00</t>
  </si>
  <si>
    <r>
      <rPr>
        <sz val="10"/>
        <color indexed="8"/>
        <rFont val="Courier New"/>
      </rPr>
      <t xml:space="preserve">    </t>
    </r>
    <r>
      <rPr>
        <b val="1"/>
        <i val="1"/>
        <u val="single"/>
        <sz val="11"/>
        <color indexed="8"/>
        <rFont val="Times New Roman"/>
      </rPr>
      <t>32.1.2.05. Maitinimo, laidojimo, paramos maisto produktais ir kitų socialinių paslaugų teikimas</t>
    </r>
  </si>
  <si>
    <r>
      <rPr>
        <sz val="10"/>
        <color indexed="8"/>
        <rFont val="Courier New"/>
      </rPr>
      <t xml:space="preserve">    
</t>
    </r>
    <r>
      <rPr>
        <sz val="10"/>
        <color indexed="8"/>
        <rFont val="Courier New"/>
      </rPr>
      <t xml:space="preserve">    </t>
    </r>
    <r>
      <rPr>
        <sz val="11"/>
        <color indexed="8"/>
        <rFont val="Times New Roman"/>
      </rPr>
      <t xml:space="preserve">Priemonė vykdoma įgyvendinant savarankiškąją savivaldybės funkciją – socialinių paslaugų planavimą ir teikimą, socialinių paslaugų įstaigų, šeimynų steigimą, išlaikymą ir bendradarbiavimą su nevyriausybinėmis organizacijomis.
</t>
    </r>
    <r>
      <rPr>
        <sz val="11"/>
        <color indexed="8"/>
        <rFont val="Times New Roman"/>
      </rPr>
      <t>Įgyvendinant priemonę užtikrinamas maitinimo ir transporto paslaugų teikimas, organizuojamas vienišų ir neatpažintų asmenų laidojimas, kompensuojamos įstaigų komunalinės išlaidos.</t>
    </r>
  </si>
  <si>
    <t>Asmenų, kuriems teikiamos transporto, maitinimo, laidojimo, paramos maisto produktais ir kt. socialinės paslaugos, skaičius</t>
  </si>
  <si>
    <t>2.250,00</t>
  </si>
  <si>
    <t>2.260,00</t>
  </si>
  <si>
    <r>
      <rPr>
        <sz val="10"/>
        <color indexed="8"/>
        <rFont val="Courier New"/>
      </rPr>
      <t xml:space="preserve">    </t>
    </r>
    <r>
      <rPr>
        <b val="1"/>
        <sz val="11"/>
        <color indexed="8"/>
        <rFont val="Times New Roman"/>
      </rPr>
      <t>32.1.3. Uždavinys. Mažinti socialinę atskirtį</t>
    </r>
  </si>
  <si>
    <r>
      <rPr>
        <sz val="10"/>
        <color indexed="8"/>
        <rFont val="Courier New"/>
      </rPr>
      <t xml:space="preserve">    </t>
    </r>
    <r>
      <rPr>
        <sz val="11"/>
        <color indexed="8"/>
        <rFont val="Times New Roman"/>
      </rPr>
      <t>Įgyvendinant šį uždavinį, vadovaujantis Lietuvos Respublikos Vyriausybės patvirtintais teisės aktais ir įgyvendinamaisiais teisės aktais, yra mokamos socialinės išmokos, išmokos vaikams, kitos tikslinės išmokos, teikiama socialinė parama mokiniams, užtikrinamas gyvenamasis būstas tikslinėms grupėms, teikiamos socialinės paslaugos įvairiose socialinių paslaugų įstaigose.</t>
    </r>
  </si>
  <si>
    <t>Socialinės pašalpos gavėjų ir skurstančių asmenų santykis</t>
  </si>
  <si>
    <t>Ilgalaikių socialinės pašalpos gavėjų dalis tarp visų socialinės pašalpos gavėjų</t>
  </si>
  <si>
    <t>27,00</t>
  </si>
  <si>
    <r>
      <rPr>
        <sz val="10"/>
        <color indexed="8"/>
        <rFont val="Courier New"/>
      </rPr>
      <t xml:space="preserve">    </t>
    </r>
    <r>
      <rPr>
        <b val="1"/>
        <i val="1"/>
        <u val="single"/>
        <sz val="11"/>
        <color indexed="8"/>
        <rFont val="Times New Roman"/>
      </rPr>
      <t>32.1.3.01. Socialinių pašalpų mokėjimas nepasiturintiems asmenims</t>
    </r>
  </si>
  <si>
    <r>
      <rPr>
        <sz val="10"/>
        <color indexed="8"/>
        <rFont val="Courier New"/>
      </rPr>
      <t xml:space="preserve">    
</t>
    </r>
    <r>
      <rPr>
        <sz val="10"/>
        <color indexed="8"/>
        <rFont val="Courier New"/>
      </rPr>
      <t xml:space="preserve">    </t>
    </r>
    <r>
      <rPr>
        <sz val="11"/>
        <color indexed="8"/>
        <rFont val="Times New Roman"/>
      </rPr>
      <t>Priemonė vykdoma įgyvendinant savarankiškąją savivaldybės funkciją – socialinės pašalpos ir kompensacijų, nustatytų Lietuvos Respublikos piniginės socialinės paramos nepasiturintiems gyventojams įstatyme, teikimą. Nepasiturintiems miesto gyventojams skiriama ir mokama piniginė socialinė parama.</t>
    </r>
  </si>
  <si>
    <t>Paramos gavėjų skaičius</t>
  </si>
  <si>
    <t>1.300,00</t>
  </si>
  <si>
    <t>1.350,00</t>
  </si>
  <si>
    <r>
      <rPr>
        <sz val="10"/>
        <color indexed="8"/>
        <rFont val="Courier New"/>
      </rPr>
      <t xml:space="preserve">    </t>
    </r>
    <r>
      <rPr>
        <b val="1"/>
        <i val="1"/>
        <u val="single"/>
        <sz val="11"/>
        <color indexed="8"/>
        <rFont val="Times New Roman"/>
      </rPr>
      <t>32.1.3.02. Vienkartinių, tikslinių, sąlyginių ir periodinių pašalpų nepasiturintiems asmenims teikimas</t>
    </r>
  </si>
  <si>
    <r>
      <rPr>
        <sz val="10"/>
        <color indexed="8"/>
        <rFont val="Courier New"/>
      </rPr>
      <t xml:space="preserve">    
</t>
    </r>
    <r>
      <rPr>
        <sz val="10"/>
        <color indexed="8"/>
        <rFont val="Courier New"/>
      </rPr>
      <t xml:space="preserve">    </t>
    </r>
    <r>
      <rPr>
        <sz val="11"/>
        <color indexed="8"/>
        <rFont val="Times New Roman"/>
      </rPr>
      <t>Priemonė vykdoma įgyvendinant savarankiškąją savivaldybės funkciją – socialinės pašalpos ir kompensacijų, nustatytų Lietuvos Respublikos piniginės socialinės paramos nepasiturintiems gyventojams įstatyme, teikimą. Išimtiniais atvejais (susirgus sunkia liga, atsidūrus sunkioje materialinėje situacijoje ir kt.) asmenims gali būti skiriama vienkartinė, sąlyginė, tikslinė ar periodinė pašalpa.</t>
    </r>
  </si>
  <si>
    <t>190,00</t>
  </si>
  <si>
    <r>
      <rPr>
        <sz val="10"/>
        <color indexed="8"/>
        <rFont val="Courier New"/>
      </rPr>
      <t xml:space="preserve">    </t>
    </r>
    <r>
      <rPr>
        <b val="1"/>
        <i val="1"/>
        <u val="single"/>
        <sz val="11"/>
        <color indexed="8"/>
        <rFont val="Times New Roman"/>
      </rPr>
      <t>32.1.3.03. Kompensacijų už šildymą, karštą ir geriamąjį vandenį nepasiturintiems asmenims mokėjimas</t>
    </r>
  </si>
  <si>
    <r>
      <rPr>
        <sz val="10"/>
        <color indexed="8"/>
        <rFont val="Courier New"/>
      </rPr>
      <t xml:space="preserve">    
</t>
    </r>
    <r>
      <rPr>
        <sz val="10"/>
        <color indexed="8"/>
        <rFont val="Courier New"/>
      </rPr>
      <t xml:space="preserve">    </t>
    </r>
    <r>
      <rPr>
        <sz val="11"/>
        <color indexed="8"/>
        <rFont val="Times New Roman"/>
      </rPr>
      <t>Priemonė vykdoma įgyvendinant savarankiškąją savivaldybės funkciją – socialinės pašalpos ir kompensacijų, nustatytų Lietuvos Respublikos piniginės socialinės paramos nepasiturintiems gyventojams įstatyme, teikimą. Nepasiturintiems asmenims skiriama būsto šildymo išlaidų kompensacija, kompensacijos už karštą ir šaltą vandenį bei atliekų išvežimą.</t>
    </r>
  </si>
  <si>
    <t>Kompensacijų gavėjų skaičius</t>
  </si>
  <si>
    <t>4.200,00</t>
  </si>
  <si>
    <t>4.300,00</t>
  </si>
  <si>
    <r>
      <rPr>
        <sz val="10"/>
        <color indexed="8"/>
        <rFont val="Courier New"/>
      </rPr>
      <t xml:space="preserve">    </t>
    </r>
    <r>
      <rPr>
        <b val="1"/>
        <i val="1"/>
        <u val="single"/>
        <sz val="11"/>
        <color indexed="8"/>
        <rFont val="Times New Roman"/>
      </rPr>
      <t>32.1.3.04. Paramos mirties atveju teikimas</t>
    </r>
  </si>
  <si>
    <r>
      <rPr>
        <sz val="10"/>
        <color indexed="8"/>
        <rFont val="Courier New"/>
      </rPr>
      <t xml:space="preserve">    
</t>
    </r>
    <r>
      <rPr>
        <sz val="10"/>
        <color indexed="8"/>
        <rFont val="Courier New"/>
      </rPr>
      <t xml:space="preserve">    </t>
    </r>
    <r>
      <rPr>
        <sz val="11"/>
        <color indexed="8"/>
        <rFont val="Times New Roman"/>
      </rPr>
      <t>Priemonė vykdoma įgyvendinant valstybinę (valstybės perduotą savivaldybei) funkciją – socialinių išmokų ir kompensacijų, išskyrus socialinę pašalpą ir kompensacijas, nustatytas Lietuvos Respublikos piniginės socialinės paramos nepasiturintiems gyventojams įstatyme, skaičiavimą ir mokėjimą. Prie šios priemonės priskiriamas ir palaikų iš užsienio parvežimas.</t>
    </r>
  </si>
  <si>
    <t>914,00</t>
  </si>
  <si>
    <r>
      <rPr>
        <sz val="10"/>
        <color indexed="8"/>
        <rFont val="Courier New"/>
      </rPr>
      <t xml:space="preserve">    </t>
    </r>
    <r>
      <rPr>
        <b val="1"/>
        <i val="1"/>
        <u val="single"/>
        <sz val="11"/>
        <color indexed="8"/>
        <rFont val="Times New Roman"/>
      </rPr>
      <t>32.1.3.05. Išmokų, tikslinių ir kitų kompensacijų mokėjimas</t>
    </r>
  </si>
  <si>
    <r>
      <rPr>
        <sz val="10"/>
        <color indexed="8"/>
        <rFont val="Courier New"/>
      </rPr>
      <t xml:space="preserve">    
</t>
    </r>
    <r>
      <rPr>
        <sz val="10"/>
        <color indexed="8"/>
        <rFont val="Courier New"/>
      </rPr>
      <t xml:space="preserve">    </t>
    </r>
    <r>
      <rPr>
        <sz val="11"/>
        <color indexed="8"/>
        <rFont val="Times New Roman"/>
      </rPr>
      <t xml:space="preserve">Priemonė vykdoma įgyvendinant valstybinę (perduotą savivaldybei) funkciją – socialinių išmokų ir kompensacijų, išskyrus socialinę pašalpą ir kompensacijas, nustatytas Lietuvos Respublikos piniginės socialinės paramos nepasiturintiems gyventojams įstatyme, skaičiavimą ir mokėjimą (mokamos tikslinės išmokos, kompensacijos už komunalines paslaugas nepriklausomybės gynėjams, vienkartinės kompensacijos nukentėjusiems asmenims).
</t>
    </r>
    <r>
      <rPr>
        <sz val="11"/>
        <color indexed="8"/>
        <rFont val="Times New Roman"/>
      </rPr>
      <t>Įgyvendinant šią priemonę taip pat vykdomos savarankiškosios savivaldybės funkcijos – keleivių vežimo vietiniais maršrutais organizavimas, lengvatinio keleivių vežimo kompensacijų skaičiavimas ir mokėjimas.</t>
    </r>
  </si>
  <si>
    <t>Vidutinis tikslinių kompensacijų gavėjų mėnesio skaičius</t>
  </si>
  <si>
    <t>1.650,00</t>
  </si>
  <si>
    <t>Kompensacijų už lengvatinį keleivių vežimą skaičius</t>
  </si>
  <si>
    <t>65.000,00</t>
  </si>
  <si>
    <t>70.000,00</t>
  </si>
  <si>
    <t>75.000,00</t>
  </si>
  <si>
    <r>
      <rPr>
        <sz val="10"/>
        <color indexed="8"/>
        <rFont val="Courier New"/>
      </rPr>
      <t xml:space="preserve">    </t>
    </r>
    <r>
      <rPr>
        <b val="1"/>
        <i val="1"/>
        <u val="single"/>
        <sz val="11"/>
        <color indexed="8"/>
        <rFont val="Times New Roman"/>
      </rPr>
      <t>32.1.3.06. Išmokų vaikams mokėjimas</t>
    </r>
  </si>
  <si>
    <r>
      <rPr>
        <sz val="10"/>
        <color indexed="8"/>
        <rFont val="Courier New"/>
      </rPr>
      <t xml:space="preserve">    
</t>
    </r>
    <r>
      <rPr>
        <sz val="10"/>
        <color indexed="8"/>
        <rFont val="Courier New"/>
      </rPr>
      <t xml:space="preserve">    </t>
    </r>
    <r>
      <rPr>
        <sz val="11"/>
        <color indexed="8"/>
        <rFont val="Times New Roman"/>
      </rPr>
      <t>Priemonė vykdoma įgyvendinant valstybinę funkciją – mokėti išmokas vaikams, nustatytas Išmokų vaikams įstatyme. Taip pat įgyvendinama savarankiška savivaldybės funkcija mokėti vienkartinę išmoką Alytaus miesto savivaldybėje gimusiam kūdikiui.</t>
    </r>
  </si>
  <si>
    <t>Išmokas gavusių asmenų skaičius</t>
  </si>
  <si>
    <t>9.500,00</t>
  </si>
  <si>
    <r>
      <rPr>
        <sz val="10"/>
        <color indexed="8"/>
        <rFont val="Courier New"/>
      </rPr>
      <t xml:space="preserve">    </t>
    </r>
    <r>
      <rPr>
        <b val="1"/>
        <i val="1"/>
        <u val="single"/>
        <sz val="11"/>
        <color indexed="8"/>
        <rFont val="Times New Roman"/>
      </rPr>
      <t>32.1.3.07. Socialinės paramos mokiniams teikimas</t>
    </r>
  </si>
  <si>
    <r>
      <rPr>
        <sz val="10"/>
        <color indexed="8"/>
        <rFont val="Courier New"/>
      </rPr>
      <t xml:space="preserve">    
</t>
    </r>
    <r>
      <rPr>
        <sz val="10"/>
        <color indexed="8"/>
        <rFont val="Courier New"/>
      </rPr>
      <t xml:space="preserve">    </t>
    </r>
    <r>
      <rPr>
        <sz val="11"/>
        <color indexed="8"/>
        <rFont val="Times New Roman"/>
      </rPr>
      <t>Priemonė vykdoma įgyvendinant valstybinę (perduotą savivaldybei) funkciją – mokinių nemokamo maitinimo savivaldybės įsteigtose mokyklose ir savivaldybės teritorijoje įsteigtose nevalstybinėse mokyklose administravimą. Skiriamas nemokamas maitinimas mokykloje taip pat gali būti skiriamas nemokamas maitinimas vasarą organizuojamose stovyklose.</t>
    </r>
  </si>
  <si>
    <t>2.484,00</t>
  </si>
  <si>
    <r>
      <rPr>
        <sz val="10"/>
        <color indexed="8"/>
        <rFont val="Courier New"/>
      </rPr>
      <t xml:space="preserve">    </t>
    </r>
    <r>
      <rPr>
        <b val="1"/>
        <i val="1"/>
        <u val="single"/>
        <sz val="11"/>
        <color indexed="8"/>
        <rFont val="Times New Roman"/>
      </rPr>
      <t>32.1.3.08. Nemokamas mokinių maitinimas VšĮ Alytaus šv. Benedikto gimnazijoje</t>
    </r>
  </si>
  <si>
    <r>
      <rPr>
        <sz val="10"/>
        <color indexed="8"/>
        <rFont val="Courier New"/>
      </rPr>
      <t xml:space="preserve">    
</t>
    </r>
    <r>
      <rPr>
        <sz val="10"/>
        <color indexed="8"/>
        <rFont val="Courier New"/>
      </rPr>
      <t xml:space="preserve">    </t>
    </r>
    <r>
      <rPr>
        <sz val="11"/>
        <color indexed="8"/>
        <rFont val="Times New Roman"/>
      </rPr>
      <t>Priemonė vykdoma įgyvendinant valstybinę (perduotą savivaldybei) funkciją – mokinių nemokamo maitinimo savivaldybės įsteigtose mokyklose ir savivaldybės teritorijoje įsteigtose nevalstybinėse mokyklose administravimą. Skiriamas nemokamas maitinimas VšĮ Alytaus šv. Benedikto gimnazijos mokiniams, taip pat gali būti skiriamas nemokamas maitinimas vasarą organizuojamose stovyklose.</t>
    </r>
  </si>
  <si>
    <t>144,00</t>
  </si>
  <si>
    <r>
      <rPr>
        <sz val="10"/>
        <color indexed="8"/>
        <rFont val="Courier New"/>
      </rPr>
      <t xml:space="preserve">    </t>
    </r>
    <r>
      <rPr>
        <b val="1"/>
        <i val="1"/>
        <u val="single"/>
        <sz val="11"/>
        <color indexed="8"/>
        <rFont val="Times New Roman"/>
      </rPr>
      <t>32.1.3.09. Alytaus profesinio rengimo centro mokinių važiavimo išlaidų kompensavimas</t>
    </r>
  </si>
  <si>
    <r>
      <rPr>
        <sz val="10"/>
        <color indexed="8"/>
        <rFont val="Courier New"/>
      </rPr>
      <t xml:space="preserve">    
</t>
    </r>
    <r>
      <rPr>
        <sz val="10"/>
        <color indexed="8"/>
        <rFont val="Courier New"/>
      </rPr>
      <t xml:space="preserve">    </t>
    </r>
    <r>
      <rPr>
        <sz val="11"/>
        <color indexed="8"/>
        <rFont val="Times New Roman"/>
      </rPr>
      <t>Lietuvos Respublikos transporto lengvatų įstatymo 6 straipsnyje nurodyta, kad savivaldybės, kurių teritorijoje yra švietimo įstaigos, savo nustatyta tvarka kompensuoja visas važiavimo išlaidas kaimuose ir miesteliuose gyvenantiems bendrojo ugdymo mokyklų, profesinio mokymo įstaigų ir neformaliojo vaikų švietimo įstaigų darbo dienomis važiavusiems į mokyklą ar įstaigą iki 40 km ir atgal mokinio pažymėjime nurodytu maršrutu vietinio (priemiestinio) reguliaraus susisiekimo autobusais, tolimojo reguliaraus susisiekimo autobusais. Neformaliojo vaikų švietimo įstaigų mokiniams ši lengvata taikoma ir ne darbo dienomis.</t>
    </r>
  </si>
  <si>
    <t>101,00</t>
  </si>
  <si>
    <t>115,00</t>
  </si>
  <si>
    <r>
      <rPr>
        <sz val="10"/>
        <color indexed="8"/>
        <rFont val="Courier New"/>
      </rPr>
      <t xml:space="preserve">    </t>
    </r>
    <r>
      <rPr>
        <b val="1"/>
        <i val="1"/>
        <u val="single"/>
        <sz val="11"/>
        <color indexed="8"/>
        <rFont val="Times New Roman"/>
      </rPr>
      <t>32.1.3.10. Socialinės paramos (kompensacijų, socialinių ir kitų išmokų) ir socialinių paslaugų administravimas</t>
    </r>
  </si>
  <si>
    <r>
      <rPr>
        <sz val="10"/>
        <color indexed="8"/>
        <rFont val="Courier New"/>
      </rPr>
      <t xml:space="preserve">    
</t>
    </r>
    <r>
      <rPr>
        <sz val="10"/>
        <color indexed="8"/>
        <rFont val="Courier New"/>
      </rPr>
      <t xml:space="preserve">    </t>
    </r>
    <r>
      <rPr>
        <sz val="11"/>
        <color indexed="8"/>
        <rFont val="Times New Roman"/>
      </rPr>
      <t>Įgyvendinant priemonę administruojamos asmeninės pagalbos neįgaliesiems, socialinės paramos mokiniams, kompensacijų, socialinių, vaikų išmokų ir kitų tikslinių išmokų lėšos.</t>
    </r>
  </si>
  <si>
    <t>Funkcijos įgyvendinimas</t>
  </si>
  <si>
    <t>95,00</t>
  </si>
  <si>
    <r>
      <rPr>
        <sz val="10"/>
        <color indexed="8"/>
        <rFont val="Courier New"/>
      </rPr>
      <t xml:space="preserve">    </t>
    </r>
    <r>
      <rPr>
        <b val="1"/>
        <i val="1"/>
        <u val="single"/>
        <sz val="11"/>
        <color indexed="8"/>
        <rFont val="Times New Roman"/>
      </rPr>
      <t>32.1.3.11. Dalyvavimas vertinant asmens savarankiškumą kasdienėje veikloje VšĮ Alytaus miesto socialinių paslaugų centre</t>
    </r>
  </si>
  <si>
    <r>
      <rPr>
        <sz val="10"/>
        <color indexed="8"/>
        <rFont val="Courier New"/>
      </rPr>
      <t xml:space="preserve">    
</t>
    </r>
    <r>
      <rPr>
        <sz val="10"/>
        <color indexed="8"/>
        <rFont val="Courier New"/>
      </rPr>
      <t xml:space="preserve">    </t>
    </r>
    <r>
      <rPr>
        <sz val="11"/>
        <color indexed="8"/>
        <rFont val="Times New Roman"/>
      </rPr>
      <t>Asmeninės pagalbos teikimo paslauga teikiama namų ir viešojoje aplinkoje individualiai asmeniui. Asmeninio asistento paslauga įgalinanti asmenį būti savarankišku ir užtikrinanti svarbiausias asmens gyvybines veiklos funkcijas (asmens higiena, mityba, judumas/mobilumas, socialiniai santykiai ir aplinka).</t>
    </r>
  </si>
  <si>
    <t>Asmenų, kuriems suteikta paslauga, skaičius</t>
  </si>
  <si>
    <r>
      <rPr>
        <sz val="10"/>
        <color indexed="8"/>
        <rFont val="Courier New"/>
      </rPr>
      <t xml:space="preserve">    </t>
    </r>
    <r>
      <rPr>
        <b val="1"/>
        <i val="1"/>
        <u val="single"/>
        <sz val="11"/>
        <color indexed="8"/>
        <rFont val="Times New Roman"/>
      </rPr>
      <t>32.1.3.12. Gyvenamojo būsto tikslinėms grupėms užtikrinimas</t>
    </r>
  </si>
  <si>
    <r>
      <rPr>
        <sz val="10"/>
        <color indexed="8"/>
        <rFont val="Courier New"/>
      </rPr>
      <t xml:space="preserve">    
</t>
    </r>
    <r>
      <rPr>
        <sz val="10"/>
        <color indexed="8"/>
        <rFont val="Courier New"/>
      </rPr>
      <t xml:space="preserve">    </t>
    </r>
    <r>
      <rPr>
        <sz val="11"/>
        <color indexed="8"/>
        <rFont val="Times New Roman"/>
      </rPr>
      <t xml:space="preserve">Šia priemone siekiama:
</t>
    </r>
    <r>
      <rPr>
        <sz val="11"/>
        <color indexed="8"/>
        <rFont val="Times New Roman"/>
      </rPr>
      <t xml:space="preserve">1. Sumažinti asmenų ir šeimų, turinčių savivaldybės socialinio būsto nuomos teisę, socialinę atskirtį ir skurdą – per maksimaliai trumpą laikotarpį aprūpinti socialiniu būstu kuo daugiau tokių asmenų ir šeimų.
</t>
    </r>
    <r>
      <rPr>
        <sz val="11"/>
        <color indexed="8"/>
        <rFont val="Times New Roman"/>
      </rPr>
      <t xml:space="preserve">2. Parengtas Alytaus miesto savivaldybės finansinės paramos pirmąjį būstą įsigyjančioms jaunoms šeimoms teikimo tvarkos aprašas, jis taikomas jaunoms šeimoms, kurios įsigyja pirmąjį būstą Alytaus mieste, pasinaudodamos finansine paskata pagal Lietuvos Respublikos finansinės paskatos pirmąjį būstą įsigyjančioms jaunoms šeimoms įstatymą, ir nori pasinaudoti Alytaus miesto savivaldybės teikiama finansine parama.
</t>
    </r>
    <r>
      <rPr>
        <sz val="11"/>
        <color indexed="8"/>
        <rFont val="Times New Roman"/>
      </rPr>
      <t xml:space="preserve">3. Vykdyti socialinio būsto plėtrą išsinuomojant fiziniams ar juridiniams asmenims priklausančius būstus  ne trumpesniam kaip 5 metų laikotarpiui, siekiant aprūpinti socialiniais būstais mažas pajamas gaunančias šeimas (asmenis), kurie įrašyti į savivaldybės socialinio būsto nuomos sąrašus. 
</t>
    </r>
    <r>
      <rPr>
        <sz val="11"/>
        <color indexed="8"/>
        <rFont val="Times New Roman"/>
      </rPr>
      <t>4. Teikti papildomas lengvatas asmenims, paėmusiems lengvatinį būsto kreditą. Pagal Lietuvos Respublikos Vyriausybės 1993-04-19 nutarimą Nr. 274 „Dėl Gyvenamųjų namų, butų, statybos arba pirkimo lengvatinio kreditavimo tvarkos patvirtinimo“ Alytaus miesto savivaldybė teikia papildomas lengvatas socialiai remtiniems asmenims, gavusiems lengvatinius kreditus.</t>
    </r>
  </si>
  <si>
    <t>Laukiančiųjų šeimų soc. būsto eilės sumažėjimas</t>
  </si>
  <si>
    <t>5,00</t>
  </si>
  <si>
    <t>Jaunų šeimų, gavusių finansinę paramą, skaičius</t>
  </si>
  <si>
    <t>4,00</t>
  </si>
  <si>
    <t>Patenkinto socialinio būsto poreikio dalis savivaldybėje</t>
  </si>
  <si>
    <r>
      <rPr>
        <sz val="10"/>
        <color indexed="8"/>
        <rFont val="Courier New"/>
      </rPr>
      <t xml:space="preserve">    </t>
    </r>
    <r>
      <rPr>
        <b val="1"/>
        <i val="1"/>
        <u val="single"/>
        <sz val="11"/>
        <color indexed="8"/>
        <rFont val="Times New Roman"/>
      </rPr>
      <t>32.1.3.13. Būsto nuomos ar išperkamosios būsto nuomos mokesčių dalies kompensacijų mokėjimas ir administravimas</t>
    </r>
  </si>
  <si>
    <r>
      <rPr>
        <sz val="10"/>
        <color indexed="8"/>
        <rFont val="Courier New"/>
      </rPr>
      <t xml:space="preserve">    
</t>
    </r>
    <r>
      <rPr>
        <sz val="10"/>
        <color indexed="8"/>
        <rFont val="Courier New"/>
      </rPr>
      <t xml:space="preserve">    </t>
    </r>
    <r>
      <rPr>
        <sz val="11"/>
        <color indexed="8"/>
        <rFont val="Times New Roman"/>
      </rPr>
      <t>Būsto nuomos ar išperkamosios būsto nuomos mokesčių dalies kompensacijos teisę turi asmenys ir šeimos, turintys socialinio būsto nuomos teisę. Nuostata įtvirtinta Lietuvos Respublikos paramos būstui įsigyti ar išsinuomoti įstatyme. Kompensacijos gali būti mokamos savivaldybės teritorijoje išsinuomojus fiziniams ar juridiniams asmenims (išskyrus savivaldybę) priklausantį būstą, pagal Lietuvos Respublikos civiliniame kodekse nustatytas sąlygas sudarius būsto nuomos ar išperkamosios būsto nuomos sutartį ne trumpiau kaip vieneriems metams ir pateikus nustatytos formos prašymą.</t>
    </r>
  </si>
  <si>
    <t>Šeimų, gavusių paramą, skaičius</t>
  </si>
  <si>
    <t>7,00</t>
  </si>
  <si>
    <t>Socialinio būsto laukiančių asmenų (šeimų), kurie (kurios) gauna būsto nuomos mokesčio dalies kompensaciją, dalis</t>
  </si>
  <si>
    <t>1,00</t>
  </si>
  <si>
    <r>
      <rPr>
        <sz val="10"/>
        <color indexed="8"/>
        <rFont val="Courier New"/>
      </rPr>
      <t xml:space="preserve">    </t>
    </r>
    <r>
      <rPr>
        <b val="1"/>
        <i val="1"/>
        <u val="single"/>
        <sz val="11"/>
        <color indexed="8"/>
        <rFont val="Times New Roman"/>
      </rPr>
      <t>32.1.3.14. Kokybiškų socialinių paslaugų plėtra, sąlygų sudarymas socialinę riziką patyrusiam asmeniui (šeimai) ugdyti ar stiprinti gebėjimus ir galimybes spręsti savo socialines problemas, padėti įveikti socialinę atskirtį VšĮ Alytaus miesto socialinių paslaugų centre</t>
    </r>
  </si>
  <si>
    <r>
      <rPr>
        <sz val="10"/>
        <color indexed="8"/>
        <rFont val="Courier New"/>
      </rPr>
      <t xml:space="preserve">    
</t>
    </r>
    <r>
      <rPr>
        <sz val="10"/>
        <color indexed="8"/>
        <rFont val="Courier New"/>
      </rPr>
      <t xml:space="preserve">    </t>
    </r>
    <r>
      <rPr>
        <sz val="11"/>
        <color indexed="8"/>
        <rFont val="Times New Roman"/>
      </rPr>
      <t xml:space="preserve">Priemonė vykdoma įgyvendinant savarankiškąją savivaldybės funkciją – socialinių paslaugų planavimą ir teikimą, socialinių paslaugų įstaigų, šeimynų steigimą, išlaikymą ir bendradarbiavimą su nevyriausybinėmis organizacijomis.
</t>
    </r>
    <r>
      <rPr>
        <sz val="11"/>
        <color indexed="8"/>
        <rFont val="Times New Roman"/>
      </rPr>
      <t>Įgyvendindamas priemonę VšĮ Alytaus miesto socialinių paslaugų centras teikia socialines paslaugas vaikams ir suaugusiems asmenims su negalia bei senyvo amžiaus asmenims, koordinuoja darbą su šeimomis, krizių centru.</t>
    </r>
  </si>
  <si>
    <t>Vidutinis asmenų (šeimų), kuriems (kurioms) teikiama paslauga, gavėjų skaičius per mėnesį</t>
  </si>
  <si>
    <t>354,00</t>
  </si>
  <si>
    <t>352,00</t>
  </si>
  <si>
    <r>
      <rPr>
        <sz val="10"/>
        <color indexed="8"/>
        <rFont val="Courier New"/>
      </rPr>
      <t xml:space="preserve">    </t>
    </r>
    <r>
      <rPr>
        <b val="1"/>
        <i val="1"/>
        <u val="single"/>
        <sz val="11"/>
        <color indexed="8"/>
        <rFont val="Times New Roman"/>
      </rPr>
      <t>32.1.3.15. Asmeninės pagalbos neįgaliesiems teikimas VšĮ Alytaus miesto socialinių paslaugų centre</t>
    </r>
  </si>
  <si>
    <r>
      <rPr>
        <sz val="10"/>
        <color indexed="8"/>
        <rFont val="Courier New"/>
      </rPr>
      <t xml:space="preserve">    
</t>
    </r>
    <r>
      <rPr>
        <sz val="10"/>
        <color indexed="8"/>
        <rFont val="Courier New"/>
      </rPr>
      <t xml:space="preserve">    </t>
    </r>
    <r>
      <rPr>
        <sz val="11"/>
        <color indexed="8"/>
        <rFont val="Times New Roman"/>
      </rPr>
      <t>Priemonės skirta užtikrinti asmeninės pagalbos teikimą neįgaliesiems. Asmeninės pagalbos teikimo organizavimo tikslas – suteikti asmeniui individualią pagalbą namuose ir viešojoje aplinkoje (palydint ir komunikuojant), kuri padėtų jam gyventi savarankiškai ir veikti visose gyvenimo srityse, atsižvelgiant į individualius asmens poreikius.</t>
    </r>
  </si>
  <si>
    <t>Asmenų, kuriems suteiktos paslaugos, skaičius</t>
  </si>
  <si>
    <t>25,00</t>
  </si>
  <si>
    <r>
      <rPr>
        <sz val="10"/>
        <color indexed="8"/>
        <rFont val="Courier New"/>
      </rPr>
      <t xml:space="preserve">    </t>
    </r>
    <r>
      <rPr>
        <b val="1"/>
        <i val="1"/>
        <u val="single"/>
        <sz val="11"/>
        <color indexed="8"/>
        <rFont val="Times New Roman"/>
      </rPr>
      <t>32.1.3.16. Sąlygų sudarymas kiekvienam tėvų globos netekusiam vaikui išvengti institucinės globos, augti saugioje aplinkoje, gauti į individualius poreikius orientuotas bendruomenines paslaugas, skatinti socialinius ryšius ir integraciją (Alytaus miesto šeimos centras)</t>
    </r>
  </si>
  <si>
    <r>
      <rPr>
        <sz val="10"/>
        <color indexed="8"/>
        <rFont val="Courier New"/>
      </rPr>
      <t xml:space="preserve">    
</t>
    </r>
    <r>
      <rPr>
        <sz val="10"/>
        <color indexed="8"/>
        <rFont val="Courier New"/>
      </rPr>
      <t xml:space="preserve">    </t>
    </r>
    <r>
      <rPr>
        <sz val="11"/>
        <color indexed="8"/>
        <rFont val="Times New Roman"/>
      </rPr>
      <t>Priemonė vykdoma įgyvendinant savarankiškąją savivaldybės funkciją – savivaldybės biudžetinių įstaigų steigimą ir išlaikymą, savivaldybės viešųjų įstaigų, savivaldybės įmonių ir kitų savivaldybės juridinių asmenų steigimą. Alytaus miesto šeimos centras užtikrina trumpalaikės ir ilgalaikės globos paslaugų teikimą be tėvų globos likusiems vaikams bendruomeniniuose vaikų globos namuose, įgyvendina globos centro funkcijas, rengia globėjus.</t>
    </r>
  </si>
  <si>
    <t>Vidutinis asmenų (šeimų), kuriems teikiama paslauga, gavėjų skaičius per mėnesį</t>
  </si>
  <si>
    <t>Parengtų globėjų skaičius</t>
  </si>
  <si>
    <r>
      <rPr>
        <sz val="10"/>
        <color indexed="8"/>
        <rFont val="Courier New"/>
      </rPr>
      <t xml:space="preserve">    </t>
    </r>
    <r>
      <rPr>
        <b val="1"/>
        <sz val="11"/>
        <color indexed="8"/>
        <rFont val="Times New Roman"/>
      </rPr>
      <t>32.1.4. Uždavinys. Užtikrinti socialinių paslaugų kokybę, prieinamumą ir plėtrą</t>
    </r>
  </si>
  <si>
    <r>
      <rPr>
        <sz val="10"/>
        <color indexed="8"/>
        <rFont val="Courier New"/>
      </rPr>
      <t xml:space="preserve">    </t>
    </r>
    <r>
      <rPr>
        <sz val="11"/>
        <color indexed="8"/>
        <rFont val="Times New Roman"/>
      </rPr>
      <t>Šiuo uždaviniu siekiama kurti efektyvią socialinės apsaugos sistemą, garantuojančią deramą neįgaliųjų asmenų socialinę apsaugą, ginančią žmonių teises ir lygybę, skatinančią mažas pajamas turinčius asmenis dalyvauti užimtumo programoje, dirbti ir užsidirbti. Šiuo uždaviniu taip pat įgyvendinama Alytaus nakvynės namų, VšĮ Alytaus medicininės reabilitacijos ir sporto centro, VšĮ Alytaus miesto bendruomenės centro, VšĮ Alytaus poliklinikos veikla, finansuojami ES projektai.</t>
    </r>
  </si>
  <si>
    <t>Savivaldybės išlaidų socialinei apsaugai dalis nuo visų išlaidų</t>
  </si>
  <si>
    <t>Socialinės paramos veiksmingumo indeksas (skalė nuo 1 iki 10)</t>
  </si>
  <si>
    <t>balai</t>
  </si>
  <si>
    <t>5,50</t>
  </si>
  <si>
    <r>
      <rPr>
        <sz val="10"/>
        <color indexed="8"/>
        <rFont val="Courier New"/>
      </rPr>
      <t xml:space="preserve">    </t>
    </r>
    <r>
      <rPr>
        <b val="1"/>
        <i val="1"/>
        <u val="single"/>
        <sz val="11"/>
        <color indexed="8"/>
        <rFont val="Times New Roman"/>
      </rPr>
      <t>32.1.4.01. Socialinių paslaugų teikimas Alytaus nakvynės namuose</t>
    </r>
  </si>
  <si>
    <r>
      <rPr>
        <sz val="10"/>
        <color indexed="8"/>
        <rFont val="Courier New"/>
      </rPr>
      <t xml:space="preserve">    
</t>
    </r>
    <r>
      <rPr>
        <sz val="10"/>
        <color indexed="8"/>
        <rFont val="Courier New"/>
      </rPr>
      <t xml:space="preserve">    </t>
    </r>
    <r>
      <rPr>
        <sz val="11"/>
        <color indexed="8"/>
        <rFont val="Times New Roman"/>
      </rPr>
      <t>Priemonė vykdoma įgyvendinant savarankiškąją savivaldybės funkciją – savivaldybės biudžetinių įstaigų steigimą ir išlaikymą, savivaldybės viešųjų įstaigų, savivaldybės įmonių ir kitų savivaldybės juridinių asmenų steigimą. Alytaus nakvynės namuose teikiamos laikino apnakvindinimo, apgyvendinimo Nakvynės namuose, apgyvendinimo savarankiško gyvenimo namuose, maitinimo organizavimo ir kitos paslaugos socialinę riziką patiriantiems asmenims.</t>
    </r>
  </si>
  <si>
    <t>Vidutinis asmenų, kuriems teikiama paslauga, gavėjų skaičius per mėnesį</t>
  </si>
  <si>
    <t>75,00</t>
  </si>
  <si>
    <r>
      <rPr>
        <sz val="10"/>
        <color indexed="8"/>
        <rFont val="Courier New"/>
      </rPr>
      <t xml:space="preserve">    </t>
    </r>
    <r>
      <rPr>
        <b val="1"/>
        <i val="1"/>
        <u val="single"/>
        <sz val="11"/>
        <color indexed="8"/>
        <rFont val="Times New Roman"/>
      </rPr>
      <t>32.1.4.02. Socialinių paslaugų teikimas VšĮ Alytaus medicininės reabilitacijos ir sporto centre</t>
    </r>
  </si>
  <si>
    <r>
      <rPr>
        <sz val="10"/>
        <color indexed="8"/>
        <rFont val="Courier New"/>
      </rPr>
      <t xml:space="preserve">    
</t>
    </r>
    <r>
      <rPr>
        <sz val="10"/>
        <color indexed="8"/>
        <rFont val="Courier New"/>
      </rPr>
      <t xml:space="preserve">    </t>
    </r>
    <r>
      <rPr>
        <sz val="11"/>
        <color indexed="8"/>
        <rFont val="Times New Roman"/>
      </rPr>
      <t>Priemonė vykdoma įgyvendinant savarankiškąją savivaldybės funkciją – socialinių paslaugų planavimą ir teikimą, socialinių paslaugų įstaigų, šeimynų steigimą, išlaikymą ir bendradarbiavimą su nevyriausybinėmis organizacijomis. VšĮ Alytaus medicininės reabilitacijos ir sporto centre teikiamos ilgalaikės socialinės globos paslaugos senyvo amžiaus asmenims ir asmenims su negalia.</t>
    </r>
  </si>
  <si>
    <t>39,00</t>
  </si>
  <si>
    <r>
      <rPr>
        <sz val="10"/>
        <color indexed="8"/>
        <rFont val="Courier New"/>
      </rPr>
      <t xml:space="preserve">    </t>
    </r>
    <r>
      <rPr>
        <b val="1"/>
        <i val="1"/>
        <u val="single"/>
        <sz val="11"/>
        <color indexed="8"/>
        <rFont val="Times New Roman"/>
      </rPr>
      <t>32.1.4.03. Socialinių ir sociokultūrinių paslaugų teikimas VšĮ Alytaus miesto bendruomenės centre</t>
    </r>
  </si>
  <si>
    <r>
      <rPr>
        <sz val="10"/>
        <color indexed="8"/>
        <rFont val="Courier New"/>
      </rPr>
      <t xml:space="preserve">    
</t>
    </r>
    <r>
      <rPr>
        <sz val="10"/>
        <color indexed="8"/>
        <rFont val="Courier New"/>
      </rPr>
      <t xml:space="preserve">    </t>
    </r>
    <r>
      <rPr>
        <sz val="11"/>
        <color indexed="8"/>
        <rFont val="Times New Roman"/>
      </rPr>
      <t>Priemonė vykdoma įgyvendinant savarankiškąją savivaldybės funkciją, kitas funkcijas, nepriskirtas valstybės institucijoms. Ji skirta organizuoti jaunimo ir suaugusiųjų laisvalaikio užimtumo veiklą, inicijuoti renginių įvairovę, plėsti turiningo laisvalaikio pasiūlą.</t>
    </r>
  </si>
  <si>
    <t>400,00</t>
  </si>
  <si>
    <r>
      <rPr>
        <sz val="10"/>
        <color indexed="8"/>
        <rFont val="Courier New"/>
      </rPr>
      <t xml:space="preserve">    </t>
    </r>
    <r>
      <rPr>
        <b val="1"/>
        <i val="1"/>
        <u val="single"/>
        <sz val="11"/>
        <color indexed="8"/>
        <rFont val="Times New Roman"/>
      </rPr>
      <t>32.1.4.04. VšĮ Alytaus poliklinikos kompleksinės (integralios, ambulatorinės, socialinės) pagalbos paslaugų, orientuotų į paslaugų gavėjo poreikius, teikimo asmens namuose plėtojimas</t>
    </r>
  </si>
  <si>
    <r>
      <rPr>
        <sz val="10"/>
        <color indexed="8"/>
        <rFont val="Courier New"/>
      </rPr>
      <t xml:space="preserve">    
</t>
    </r>
    <r>
      <rPr>
        <sz val="10"/>
        <color indexed="8"/>
        <rFont val="Courier New"/>
      </rPr>
      <t xml:space="preserve">    </t>
    </r>
    <r>
      <rPr>
        <sz val="11"/>
        <color indexed="8"/>
        <rFont val="Times New Roman"/>
      </rPr>
      <t>Priemonė vykdoma įgyvendinant savarankiškąją savivaldybės funkciją – socialinių paslaugų planavimą ir teikimą, socialinių paslaugų įstaigų, šeimynų steigimą, išlaikymą ir bendradarbiavimą su nevyriausybinėmis organizacijomis.</t>
    </r>
  </si>
  <si>
    <t>80,00</t>
  </si>
  <si>
    <t>85,00</t>
  </si>
  <si>
    <r>
      <rPr>
        <sz val="10"/>
        <color indexed="8"/>
        <rFont val="Courier New"/>
      </rPr>
      <t xml:space="preserve">    </t>
    </r>
    <r>
      <rPr>
        <b val="1"/>
        <i val="1"/>
        <u val="single"/>
        <sz val="11"/>
        <color indexed="8"/>
        <rFont val="Times New Roman"/>
      </rPr>
      <t>32.1.4.05. Privataus ir viešojo sektoriaus pritraukimas teikti akredituotas ilgalaikes socialinės globos ir priežiūros paslaugas</t>
    </r>
  </si>
  <si>
    <r>
      <rPr>
        <sz val="10"/>
        <color indexed="8"/>
        <rFont val="Courier New"/>
      </rPr>
      <t xml:space="preserve">    
</t>
    </r>
    <r>
      <rPr>
        <sz val="10"/>
        <color indexed="8"/>
        <rFont val="Courier New"/>
      </rPr>
      <t xml:space="preserve">    </t>
    </r>
    <r>
      <rPr>
        <sz val="11"/>
        <color indexed="8"/>
        <rFont val="Times New Roman"/>
      </rPr>
      <t>Įsigaliojus Lietuvos Respublikos socialinių paslaugų įstatymo pakeitimams, įteisintas socialinės priežiūros paslaugų akreditavimas. Nuo 2022-01-01 tik akredituotos paslaugos galės būti finansuojamos valstybės bei savivaldybės biudžeto lėšomis. Socialinės priežiūros paslaugų akreditacija užtikrins kokybiškesnes paslaugas bei tvaresnį ir stabilesnį įstaigų finansavimą</t>
    </r>
  </si>
  <si>
    <t>Akredituotų socialines paslaugas teikiančių NVO skaičius</t>
  </si>
  <si>
    <r>
      <rPr>
        <sz val="10"/>
        <color indexed="8"/>
        <rFont val="Courier New"/>
      </rPr>
      <t xml:space="preserve">    </t>
    </r>
    <r>
      <rPr>
        <b val="1"/>
        <i val="1"/>
        <u val="single"/>
        <sz val="11"/>
        <color indexed="8"/>
        <rFont val="Times New Roman"/>
      </rPr>
      <t>32.1.4.06. Alytaus miesto bendruomeninių šeimos namų projekto įgyvendinimas (VšĮ Alytaus miesto bendruomenės centras)</t>
    </r>
  </si>
  <si>
    <r>
      <rPr>
        <sz val="10"/>
        <color indexed="8"/>
        <rFont val="Courier New"/>
      </rPr>
      <t xml:space="preserve">    
</t>
    </r>
    <r>
      <rPr>
        <sz val="10"/>
        <color indexed="8"/>
        <rFont val="Courier New"/>
      </rPr>
      <t xml:space="preserve">    </t>
    </r>
    <r>
      <rPr>
        <sz val="11"/>
        <color indexed="8"/>
        <rFont val="Times New Roman"/>
      </rPr>
      <t>Įgyvendinant šią priemonę bus užtikrinamas kompleksiškai teikiamų paslaugų šeimai 2016–2023 m. veiksmų plano paslaugų teikimas šeimoms, bus gerinama asmens (šeimos) gyvenimo kokybė, stiprinama socialinė sanglauda, užtikrinamos visiems lygios galimybės, siekiama vaiko ir šeimos gerovės, stiprinama ir saugoma visuomenės sveikata.</t>
    </r>
  </si>
  <si>
    <t>Paslaugos gavėjų skaičius</t>
  </si>
  <si>
    <t>220,00</t>
  </si>
  <si>
    <r>
      <rPr>
        <sz val="10"/>
        <color indexed="8"/>
        <rFont val="Courier New"/>
      </rPr>
      <t xml:space="preserve">    </t>
    </r>
    <r>
      <rPr>
        <b val="1"/>
        <i val="1"/>
        <u val="single"/>
        <sz val="11"/>
        <color indexed="8"/>
        <rFont val="Times New Roman"/>
      </rPr>
      <t>32.1.4.08. Supratingos pasienio bendruomenės projekto įgyvendinimas (VšĮ Alytaus miesto bendruomenės centras)</t>
    </r>
  </si>
  <si>
    <r>
      <rPr>
        <sz val="10"/>
        <color indexed="8"/>
        <rFont val="Courier New"/>
      </rPr>
      <t xml:space="preserve">    
</t>
    </r>
    <r>
      <rPr>
        <sz val="10"/>
        <color indexed="8"/>
        <rFont val="Courier New"/>
      </rPr>
      <t xml:space="preserve">    </t>
    </r>
    <r>
      <rPr>
        <sz val="11"/>
        <color indexed="8"/>
        <rFont val="Times New Roman"/>
      </rPr>
      <t>Projektas įgyvendinamas su Lenkijos Luko (Ełk) miestu. Jo metu bus vykdoma socialinę atskirtį patiriančių neįgaliųjų vaikų ir jaunimo socialinė integracija per socialines paslaugas: muzikos, šokio, sporto, kulinarinė terapija. AMBC vyks muzikos ir šokio terapijos neįgaliesiems, numatyta įsigyti šioms terapijos rūšims, lauke įrengti neįgaliesiems skirti lauko treniruokliai, taip pat suremontuota AMBC salė, laiptinė, koridorius, nupirkta įranga neįgaliesiems.</t>
    </r>
  </si>
  <si>
    <t>Suremontuotų patalpų plotas</t>
  </si>
  <si>
    <t>kv. m.</t>
  </si>
  <si>
    <r>
      <rPr>
        <sz val="10"/>
        <color indexed="8"/>
        <rFont val="Courier New"/>
      </rPr>
      <t xml:space="preserve">    </t>
    </r>
    <r>
      <rPr>
        <b val="1"/>
        <i val="1"/>
        <u val="single"/>
        <sz val="11"/>
        <color indexed="8"/>
        <rFont val="Times New Roman"/>
      </rPr>
      <t>32.1.4.09. Užimtumo didinimo programos įgyvendinimas</t>
    </r>
  </si>
  <si>
    <r>
      <rPr>
        <sz val="10"/>
        <color indexed="8"/>
        <rFont val="Courier New"/>
      </rPr>
      <t xml:space="preserve">    
</t>
    </r>
    <r>
      <rPr>
        <sz val="10"/>
        <color indexed="8"/>
        <rFont val="Courier New"/>
      </rPr>
      <t xml:space="preserve">    </t>
    </r>
    <r>
      <rPr>
        <sz val="11"/>
        <color indexed="8"/>
        <rFont val="Times New Roman"/>
      </rPr>
      <t>Priemonė vykdoma įgyvendinant savarankiškąją savivaldybės funkciją – dalyvavimą sprendžiant gyventojų užimtumo, kvalifikacijos įgijimo ir perkvalifikavimo klausimus, viešųjų ir sezoninių darbų organizavimą, valstybės deleguotą funkciją – darbo rinkos politikos ir gyventojų užimtumo priemonių įgyvendinimą.</t>
    </r>
  </si>
  <si>
    <t>Dalyvavusių asmenų skaičius</t>
  </si>
  <si>
    <t>58,00</t>
  </si>
  <si>
    <t>68,00</t>
  </si>
  <si>
    <r>
      <rPr>
        <sz val="10"/>
        <color indexed="8"/>
        <rFont val="Courier New"/>
      </rPr>
      <t xml:space="preserve">    </t>
    </r>
    <r>
      <rPr>
        <b val="1"/>
        <i val="1"/>
        <u val="single"/>
        <sz val="11"/>
        <color indexed="8"/>
        <rFont val="Times New Roman"/>
      </rPr>
      <t>32.1.4.10. Prekybos žmonėmis, smurto artimoje aplinkoje prevencija ir pagalbos teikimas nukentėjusiems asmenims</t>
    </r>
  </si>
  <si>
    <r>
      <rPr>
        <sz val="10"/>
        <color indexed="8"/>
        <rFont val="Courier New"/>
      </rPr>
      <t xml:space="preserve">    
</t>
    </r>
    <r>
      <rPr>
        <sz val="10"/>
        <color indexed="8"/>
        <rFont val="Courier New"/>
      </rPr>
      <t xml:space="preserve">    </t>
    </r>
    <r>
      <rPr>
        <sz val="11"/>
        <color indexed="8"/>
        <rFont val="Times New Roman"/>
      </rPr>
      <t>Įgyvendinant šią priemonę siekiama ginti asmenis nuo smurto artimoje aplinkoje, greitai reaguoti į iškilusią grėsmę, imtis prevencijos priemonių, taikyti apsaugos priemones ir teikti tinkamą pagalbą.</t>
    </r>
  </si>
  <si>
    <t>Įgyvendintų projektų /priemonių skaičius</t>
  </si>
  <si>
    <r>
      <rPr>
        <sz val="10"/>
        <color indexed="8"/>
        <rFont val="Courier New"/>
      </rPr>
      <t xml:space="preserve">    </t>
    </r>
    <r>
      <rPr>
        <b val="1"/>
        <i val="1"/>
        <u val="single"/>
        <sz val="11"/>
        <color indexed="8"/>
        <rFont val="Times New Roman"/>
      </rPr>
      <t>32.1.4.11. Užimtumo skatinimo ir motyvavimo paslaugų nedirbantiems ir socialinę paramą gaunantiems asmenims modelio įgyvendinimo projekto įgyvendinimas</t>
    </r>
  </si>
  <si>
    <r>
      <rPr>
        <sz val="10"/>
        <color indexed="8"/>
        <rFont val="Courier New"/>
      </rPr>
      <t xml:space="preserve">    
</t>
    </r>
    <r>
      <rPr>
        <sz val="10"/>
        <color indexed="8"/>
        <rFont val="Courier New"/>
      </rPr>
      <t xml:space="preserve">    </t>
    </r>
    <r>
      <rPr>
        <sz val="11"/>
        <color indexed="8"/>
        <rFont val="Times New Roman"/>
      </rPr>
      <t>Įgyvendinant priemonę bus įdarbintas mentorius bei perkamos socialinės paslaugos nedirbantiems ir socialinę paramą gaunantiems asmenims, siekiant jų sėkmingos integracijos į darbo rinką.</t>
    </r>
  </si>
  <si>
    <t>Paslaugų gavėjų skaičius</t>
  </si>
  <si>
    <t>150,00</t>
  </si>
  <si>
    <t>Aktyviose darbo rinkos priemonėse dalyvaujančių asmenų dalis tarp visų Užimtumo tarnyboje registruotų bedarbių</t>
  </si>
  <si>
    <r>
      <rPr>
        <sz val="10"/>
        <color indexed="8"/>
        <rFont val="Courier New"/>
      </rPr>
      <t xml:space="preserve">    </t>
    </r>
    <r>
      <rPr>
        <b val="1"/>
        <i val="1"/>
        <u val="single"/>
        <sz val="11"/>
        <color indexed="8"/>
        <rFont val="Times New Roman"/>
      </rPr>
      <t>32.1.4.12. Garantijų nuomininkams, iškeldintiems iš savininkams grąžintų namų, vykdymas</t>
    </r>
  </si>
  <si>
    <r>
      <rPr>
        <sz val="10"/>
        <color indexed="8"/>
        <rFont val="Courier New"/>
      </rPr>
      <t xml:space="preserve">    
</t>
    </r>
    <r>
      <rPr>
        <sz val="10"/>
        <color indexed="8"/>
        <rFont val="Courier New"/>
      </rPr>
      <t xml:space="preserve">    </t>
    </r>
    <r>
      <rPr>
        <sz val="11"/>
        <color indexed="8"/>
        <rFont val="Times New Roman"/>
      </rPr>
      <t>Priemone siekiama padengti būsto nuomos išlaidas nuomininkams, iškeldintiems iš savininkams grąžintinų namų. Nuostata įtvirtinta Lietuvos Respublikos paramos būstui įsigyti ar išsinuomoti įstatyme.</t>
    </r>
  </si>
  <si>
    <t>Funkcijų įgyvendinimas</t>
  </si>
  <si>
    <r>
      <rPr>
        <sz val="10"/>
        <color indexed="8"/>
        <rFont val="Courier New"/>
      </rPr>
      <t xml:space="preserve">    </t>
    </r>
    <r>
      <rPr>
        <b val="1"/>
        <i val="1"/>
        <u val="single"/>
        <sz val="11"/>
        <color indexed="8"/>
        <rFont val="Times New Roman"/>
      </rPr>
      <t>32.1.4.13. Akredituotos vaikų dienos socialinės priežiūros organizavimas, teikimas ir administravimas</t>
    </r>
  </si>
  <si>
    <r>
      <rPr>
        <sz val="10"/>
        <color indexed="8"/>
        <rFont val="Courier New"/>
      </rPr>
      <t xml:space="preserve">    
</t>
    </r>
    <r>
      <rPr>
        <sz val="10"/>
        <color indexed="8"/>
        <rFont val="Courier New"/>
      </rPr>
      <t xml:space="preserve">    </t>
    </r>
    <r>
      <rPr>
        <sz val="11"/>
        <color indexed="8"/>
        <rFont val="Times New Roman"/>
      </rPr>
      <t>Priemonė skirta užtikrinti akredituotų socialinės priežiūros paslaugų vaikams teikimą. Finansuojami Alytaus mieste akredituotos vaikų dienos socialinės priežiūros paslaugas teikiantys vaikų dienos centrai.</t>
    </r>
  </si>
  <si>
    <t>Akredituotas vaikų dienos socialinės priežiūros paslaugas teikiančių įstaigų skaičius</t>
  </si>
  <si>
    <t>Dienos centruose paslaugas gavusių vaikų dalis tarp visų mokyklinio amžiaus vaikų</t>
  </si>
  <si>
    <t>9,50</t>
  </si>
  <si>
    <r>
      <rPr>
        <sz val="10"/>
        <color indexed="8"/>
        <rFont val="Courier New"/>
      </rPr>
      <t xml:space="preserve">    </t>
    </r>
    <r>
      <rPr>
        <b val="1"/>
        <i val="1"/>
        <u val="single"/>
        <sz val="11"/>
        <color indexed="8"/>
        <rFont val="Times New Roman"/>
      </rPr>
      <t>32.1.4.14. Tarpinstitucinio koordinatoriaus veiklos vykdymas</t>
    </r>
  </si>
  <si>
    <r>
      <rPr>
        <sz val="10"/>
        <color indexed="8"/>
        <rFont val="Courier New"/>
      </rPr>
      <t xml:space="preserve">    
</t>
    </r>
    <r>
      <rPr>
        <sz val="10"/>
        <color indexed="8"/>
        <rFont val="Courier New"/>
      </rPr>
      <t xml:space="preserve">    </t>
    </r>
    <r>
      <rPr>
        <sz val="11"/>
        <color indexed="8"/>
        <rFont val="Times New Roman"/>
      </rPr>
      <t>Koordinuotai teikiamos  švietimo pagalbos, socialinių ir sveikatos priežiūros paslaugos teikiamos  vaikams nuo gimimo iki 18 metų ir asmenims, turintiems didelių ar labai didelių specialiųjų ugdymosi poreikių iki 21 metų (toliau – vaikas), ir jų tėvams (globėjams). Koordinuotai teikiamų paslaugų tikslas – sudaryti palankias sąlygas vaiko gerovei, padėti jo tėvams (globėjams, rūpintojams) kurti saugią aplinką, užtikrinti gyvenimo, asmeninių bei socialinių ryšių kokybę. Paslaugos vaikui ir jo tėvams (globėjams, rūpintojams) koordinuotai teikiamos tada, kai pavienės, atskirai teiktos ar teikiamos švietimo pagalbos, socialinės ar sveikatos priežiūros paslaugos yra neveiksmingos, neefektyvios ir neužtikrina vaiko gerovės. Tarpinstitucinio bendradarbiavimo tikslas – sudaryti palankias sąlygas vaiko gerovei, padėti jo tėvams (globėjams, rūpintojams) kurti saugią aplinką, užtikrinti gyvenimo, asmeninių bei socialinių ryšių kokybę. Tarpinstitucinio bendradarbiavimo koordinatorius atlieka Alytaus miesto savivaldybės administracijos vaiko gerovės komisijos pirmininko funkcijas, organizuoja komisijos posėdžius, atlieka kitas Lietuvos Respublikos vaiko minimalios ir vidutinės priežiūros ir Lietuvos Respublikos švietimo įstatymuose nustatytas funkcijas.</t>
    </r>
  </si>
  <si>
    <t>Pagalbos priemonių, skirtų vaikui ir šeimai (minimali, vidutinė, koordinuota pagalba ir pavienės paslaugos), skaičius</t>
  </si>
  <si>
    <r>
      <rPr>
        <sz val="10"/>
        <color indexed="8"/>
        <rFont val="Courier New"/>
      </rPr>
      <t xml:space="preserve">    </t>
    </r>
    <r>
      <rPr>
        <b val="1"/>
        <sz val="11"/>
        <color indexed="8"/>
        <rFont val="Times New Roman"/>
      </rPr>
      <t>32.1.5. Uždavinys. Užtikrinti bendruomenės saugumą</t>
    </r>
  </si>
  <si>
    <r>
      <rPr>
        <sz val="10"/>
        <color indexed="8"/>
        <rFont val="Courier New"/>
      </rPr>
      <t xml:space="preserve">    </t>
    </r>
    <r>
      <rPr>
        <sz val="11"/>
        <color indexed="8"/>
        <rFont val="Times New Roman"/>
      </rPr>
      <t>Uždaviniu siekiama užtikrinti saugios savivaldybės koncepciją, valdyti ekstremalias situacijas, administruoti civilinę saugą ir mobilizaciją, vykdyti triukšmo prevencijos mažinimo priemones</t>
    </r>
    <r>
      <rPr>
        <sz val="10"/>
        <color indexed="8"/>
        <rFont val="Courier New"/>
      </rPr>
      <t>.</t>
    </r>
  </si>
  <si>
    <t>Vidutinis miesto viešosios tvarkos ir rimties užtikrinimo vertinimas (balai iš 10)</t>
  </si>
  <si>
    <t>7,50</t>
  </si>
  <si>
    <t>7,80</t>
  </si>
  <si>
    <r>
      <rPr>
        <sz val="10"/>
        <color indexed="8"/>
        <rFont val="Courier New"/>
      </rPr>
      <t xml:space="preserve">    </t>
    </r>
    <r>
      <rPr>
        <b val="1"/>
        <i val="1"/>
        <u val="single"/>
        <sz val="11"/>
        <color indexed="8"/>
        <rFont val="Times New Roman"/>
      </rPr>
      <t>32.1.5.01. Saugios savivaldybės koncepcijos įgyvendinimas</t>
    </r>
  </si>
  <si>
    <r>
      <rPr>
        <sz val="10"/>
        <color indexed="8"/>
        <rFont val="Courier New"/>
      </rPr>
      <t xml:space="preserve">    
</t>
    </r>
    <r>
      <rPr>
        <sz val="10"/>
        <color indexed="8"/>
        <rFont val="Courier New"/>
      </rPr>
      <t xml:space="preserve">    </t>
    </r>
    <r>
      <rPr>
        <sz val="11"/>
        <color indexed="8"/>
        <rFont val="Times New Roman"/>
      </rPr>
      <t>Šia priemone siekiama stiprinti Alytaus miesto žmonių saugumą viešosiose vietose, kurti saugią aplinką, siekiant užtikrinti saugią ir sveiką bendruomenę bei kurti saugią kaimynystę, vykdyti nepilnamečių nusikalstamumo prevenciją. Panaudojant vaizdo stebėjimo kameras, mieste vykdoma nusikaltimų prevencija, išaiškinant kelių eismo taisyklių pažeidimus. Teikiama vaizdo įrašų informacija AVPK apie įvykdytus nusikaltimus bei kitus administracinius nusižengimus. Iš savivaldybės biudžeto  planuojamos lėšos vaizdo kameroms eksploatuoti, prižiūrėti.</t>
    </r>
  </si>
  <si>
    <t>Bendrų projektų su policija skaičius</t>
  </si>
  <si>
    <t>Policijos rėmėjų skaičius</t>
  </si>
  <si>
    <t>Saugios kaimynystės grupių skaičius</t>
  </si>
  <si>
    <t>45,00</t>
  </si>
  <si>
    <t>Stebėjimo kamerų skaičius</t>
  </si>
  <si>
    <t>147,00</t>
  </si>
  <si>
    <t>157,00</t>
  </si>
  <si>
    <t>160,00</t>
  </si>
  <si>
    <r>
      <rPr>
        <sz val="10"/>
        <color indexed="8"/>
        <rFont val="Courier New"/>
      </rPr>
      <t xml:space="preserve">    </t>
    </r>
    <r>
      <rPr>
        <b val="1"/>
        <i val="1"/>
        <u val="single"/>
        <sz val="11"/>
        <color indexed="8"/>
        <rFont val="Times New Roman"/>
      </rPr>
      <t>32.1.5.02. Ekstremaliųjų situacijų ir (arba) įvykių prevencija bei pasekmių likvidavimas</t>
    </r>
  </si>
  <si>
    <r>
      <rPr>
        <sz val="10"/>
        <color indexed="8"/>
        <rFont val="Courier New"/>
      </rPr>
      <t xml:space="preserve">    
</t>
    </r>
    <r>
      <rPr>
        <sz val="10"/>
        <color indexed="8"/>
        <rFont val="Courier New"/>
      </rPr>
      <t xml:space="preserve">    </t>
    </r>
    <r>
      <rPr>
        <sz val="11"/>
        <color indexed="8"/>
        <rFont val="Times New Roman"/>
      </rPr>
      <t>Atsižvelgiant į susidariusią ekstremalią situaciją dėl koronaviruso (COVID-19) planuojama pirkti reikiamas prekes ir paslaugas  siekiant suvaldyti koronaviruso infekcijos plitimą Alytaus mieste.</t>
    </r>
  </si>
  <si>
    <t>Aprūpinimas reikalingomis prekėmis ir paslaugomis, siekiant suvaldyti ekstremalias situacijas</t>
  </si>
  <si>
    <r>
      <rPr>
        <sz val="10"/>
        <color indexed="8"/>
        <rFont val="Courier New"/>
      </rPr>
      <t xml:space="preserve">    </t>
    </r>
    <r>
      <rPr>
        <b val="1"/>
        <i val="1"/>
        <u val="single"/>
        <sz val="11"/>
        <color indexed="8"/>
        <rFont val="Times New Roman"/>
      </rPr>
      <t>32.1.5.03. Civilinės saugos administravimas</t>
    </r>
  </si>
  <si>
    <r>
      <rPr>
        <sz val="10"/>
        <color indexed="8"/>
        <rFont val="Courier New"/>
      </rPr>
      <t xml:space="preserve">    
</t>
    </r>
    <r>
      <rPr>
        <sz val="10"/>
        <color indexed="8"/>
        <rFont val="Courier New"/>
      </rPr>
      <t xml:space="preserve">    </t>
    </r>
    <r>
      <rPr>
        <sz val="11"/>
        <color indexed="8"/>
        <rFont val="Times New Roman"/>
      </rPr>
      <t>Priemone siekiama užtikrinti civilinės saugos administravimą bei asmenims suteikti reikiamų civilinės saugos žinių ir gebėjimų, gilinti civilinės saugos sistemos subjektų profesines žinias, tobulinti įgūdžius ir gebėjimus pasirengti ir veiksmingai organizuoti ekstremaliųjų situacijų valdymą.</t>
    </r>
  </si>
  <si>
    <t>Gyventojų perspėjimo ir informavimo sirenomis sistema informuotų gyventojų dalis pagal sirenų išdėstymą ir jų technines galimybes</t>
  </si>
  <si>
    <t>87,00</t>
  </si>
  <si>
    <t>Civilinės saugos švietimo klausimais mokytų ūkio subjektų atsakingų specialistų skaičius</t>
  </si>
  <si>
    <t>Savivaldybės pasirengimo reaguoti į ekstremalias situacijas lygis, ne žemesnis kaip</t>
  </si>
  <si>
    <t>0,76</t>
  </si>
  <si>
    <r>
      <rPr>
        <sz val="10"/>
        <color indexed="8"/>
        <rFont val="Courier New"/>
      </rPr>
      <t xml:space="preserve">    </t>
    </r>
    <r>
      <rPr>
        <b val="1"/>
        <i val="1"/>
        <u val="single"/>
        <sz val="11"/>
        <color indexed="8"/>
        <rFont val="Times New Roman"/>
      </rPr>
      <t>32.1.5.04. Mobilizacijos, demobilizacijos, priimančios šalies paramos administravimas</t>
    </r>
  </si>
  <si>
    <r>
      <rPr>
        <sz val="10"/>
        <color indexed="8"/>
        <rFont val="Courier New"/>
      </rPr>
      <t xml:space="preserve">    
</t>
    </r>
    <r>
      <rPr>
        <sz val="10"/>
        <color indexed="8"/>
        <rFont val="Courier New"/>
      </rPr>
      <t xml:space="preserve">    </t>
    </r>
    <r>
      <rPr>
        <sz val="11"/>
        <color indexed="8"/>
        <rFont val="Times New Roman"/>
      </rPr>
      <t>Priemone siekiama užtikrinti mobilizacijos, demobilizacijos, priimančios šalies paramos administravimą, Alytaus miesto savivaldybės mobilizacijos plano rengiamą arba atnaujinamą, informacijos apie Alytaus miesto savivaldybės galimybes teikti priimančiosios šalies paramą savivaldybės teritorijoje rinkimą, sisteminimą ir teikimą.</t>
    </r>
  </si>
  <si>
    <t>Parengtų (patikslintų) mobilizacijos planų skaičius</t>
  </si>
  <si>
    <r>
      <rPr>
        <sz val="10"/>
        <color indexed="8"/>
        <rFont val="Courier New"/>
      </rPr>
      <t xml:space="preserve">    </t>
    </r>
    <r>
      <rPr>
        <b val="1"/>
        <i val="1"/>
        <u val="single"/>
        <sz val="11"/>
        <color indexed="8"/>
        <rFont val="Times New Roman"/>
      </rPr>
      <t>32.1.5.05. Teritorijų, kuriose būtina įgyvendinti triukšmo prevencijos ir mažinimo priemones, nustatymas ir įgyvendinimas</t>
    </r>
  </si>
  <si>
    <r>
      <rPr>
        <sz val="10"/>
        <color indexed="8"/>
        <rFont val="Courier New"/>
      </rPr>
      <t xml:space="preserve">    
</t>
    </r>
    <r>
      <rPr>
        <sz val="10"/>
        <color indexed="8"/>
        <rFont val="Courier New"/>
      </rPr>
      <t xml:space="preserve">    </t>
    </r>
    <r>
      <rPr>
        <sz val="11"/>
        <color indexed="8"/>
        <rFont val="Times New Roman"/>
      </rPr>
      <t>Priemone siekiama užtikrinti teritorijų, kuriose būtina įgyvendinti triukšmo prevencijos ir mažinimo priemones, nustatymą ir įgyvendinimą.</t>
    </r>
  </si>
  <si>
    <t>Teritorijų skaičius</t>
  </si>
  <si>
    <t>3,00</t>
  </si>
  <si>
    <t xml:space="preserve">Užtikrinti efektyvų viešąjį administravimą </t>
  </si>
  <si>
    <t>32.2.</t>
  </si>
  <si>
    <r>
      <rPr>
        <sz val="10"/>
        <color indexed="8"/>
        <rFont val="Courier New"/>
      </rPr>
      <t xml:space="preserve">    </t>
    </r>
    <r>
      <rPr>
        <sz val="11"/>
        <color indexed="8"/>
        <rFont val="Times New Roman"/>
      </rPr>
      <t>Įgyvendinant šį tikslą siekiama užtikrinti sklandžią savivaldybės veiklą, gerinti gyventojų aptarnavimą, miesto valdymo efektyvumą, skatinti savivaldos viešojo sektoriaus atskaitingumą, finansų valdymo ir kontrolės sistemų pažangą, rengiant ir įgyvendinant Savivaldybės strateginius dokumentus, tobulinant ir plėtojant e. paslaugų spektrą, užtikrinant teisės aktų nustatytų valstybės deleguotų funkcijų vykdymą, mažinant administracinę naštą.</t>
    </r>
  </si>
  <si>
    <t>Gyventojų, vertinančių savivaldybės darbą labai gerai ir gerai, dalis</t>
  </si>
  <si>
    <t>88,00</t>
  </si>
  <si>
    <t>89,00</t>
  </si>
  <si>
    <r>
      <rPr>
        <sz val="10"/>
        <color indexed="8"/>
        <rFont val="Courier New"/>
      </rPr>
      <t xml:space="preserve">    </t>
    </r>
    <r>
      <rPr>
        <b val="1"/>
        <sz val="11"/>
        <color indexed="8"/>
        <rFont val="Times New Roman"/>
      </rPr>
      <t>32.2.1. Uždavinys. Didinti savivaldybės valdymo efektyvumą ir teikiamų paslaugų kokybę</t>
    </r>
  </si>
  <si>
    <r>
      <rPr>
        <sz val="10"/>
        <color indexed="8"/>
        <rFont val="Courier New"/>
      </rPr>
      <t xml:space="preserve">    </t>
    </r>
    <r>
      <rPr>
        <sz val="11"/>
        <color indexed="8"/>
        <rFont val="Times New Roman"/>
      </rPr>
      <t xml:space="preserve">Įgyvendinant uždavinį siekiama:
</t>
    </r>
    <r>
      <rPr>
        <sz val="11"/>
        <color indexed="8"/>
        <rFont val="Times New Roman"/>
      </rPr>
      <t xml:space="preserve">      1. Gerinti miesto valdymo ir teikiamų paslaugų kokybę stiprinant Savivaldybės administracijos, valstybės tarnautojų ir darbuotojų, dirbančių pagal darbo sutartis, kompetenciją.
</t>
    </r>
    <r>
      <rPr>
        <sz val="11"/>
        <color indexed="8"/>
        <rFont val="Times New Roman"/>
      </rPr>
      <t xml:space="preserve">      2. Vertinti ir tobulinti vidaus kontrolę.
</t>
    </r>
    <r>
      <rPr>
        <sz val="11"/>
        <color indexed="8"/>
        <rFont val="Times New Roman"/>
      </rPr>
      <t xml:space="preserve">      3. Rengti ir administruoti Lietuvos finansinės paramos, ES ir kitų tarptautinių programų lėšomis įgyvendinamus projektus.
</t>
    </r>
    <r>
      <rPr>
        <sz val="11"/>
        <color indexed="8"/>
        <rFont val="Times New Roman"/>
      </rPr>
      <t xml:space="preserve">      4. Vykdyti savivaldybės skolinius įsipareigojimus.
</t>
    </r>
    <r>
      <rPr>
        <sz val="11"/>
        <color indexed="8"/>
        <rFont val="Times New Roman"/>
      </rPr>
      <t xml:space="preserve">      5. Atnaujinti ir plėtoti informacinių ir ryšių technologijų infrastruktūrą.
</t>
    </r>
    <r>
      <rPr>
        <sz val="11"/>
        <color indexed="8"/>
        <rFont val="Times New Roman"/>
      </rPr>
      <t xml:space="preserve">      6. Tobulinti savivaldybės veiklą, siekiant kompleksinio sprendimų priėmimo ir efektyvesnio funkcijų vykdymo.
</t>
    </r>
    <r>
      <rPr>
        <sz val="11"/>
        <color indexed="8"/>
        <rFont val="Times New Roman"/>
      </rPr>
      <t xml:space="preserve">      7. Plėtoti visuotinės kokybės vadybos ir į rezultatus orientuoto valdymo principus.
</t>
    </r>
    <r>
      <rPr>
        <sz val="11"/>
        <color indexed="8"/>
        <rFont val="Times New Roman"/>
      </rPr>
      <t xml:space="preserve">      8. Vykdyti savivaldybės ir jai pavaldžių įstaigų ir įmonių teikiamų viešųjų paslaugų vartotojų poreikių patenkinimo tyrimus.
</t>
    </r>
    <r>
      <rPr>
        <sz val="11"/>
        <color indexed="8"/>
        <rFont val="Times New Roman"/>
      </rPr>
      <t xml:space="preserve">      9. Skatinti lyčių lygybės principų įgyvendinimą Savivaldybės administracijoje ir jai pavaldžiose įstaigose. 
</t>
    </r>
    <r>
      <rPr>
        <sz val="11"/>
        <color indexed="8"/>
        <rFont val="Times New Roman"/>
      </rPr>
      <t xml:space="preserve">      10. Vykdyti priemones, mažinančias administracinę naštą.
</t>
    </r>
    <r>
      <rPr>
        <sz val="11"/>
        <color indexed="8"/>
        <rFont val="Times New Roman"/>
      </rPr>
      <t xml:space="preserve">      11. Vykdyti teisės aktais nustatytas valstybines funkcijas.
</t>
    </r>
    <r>
      <rPr>
        <sz val="11"/>
        <color indexed="8"/>
        <rFont val="Times New Roman"/>
      </rPr>
      <t xml:space="preserve">      12. Gerinti viešųjų paslaugų teikimo ir asmenų aptarnavimo kokybę.</t>
    </r>
  </si>
  <si>
    <t>Savivaldybės administracijos darbuotojų, per metus tobulinusių kvalifikaciją, dalis</t>
  </si>
  <si>
    <t>50,00</t>
  </si>
  <si>
    <r>
      <rPr>
        <sz val="10"/>
        <color indexed="8"/>
        <rFont val="Courier New"/>
      </rPr>
      <t xml:space="preserve">    </t>
    </r>
    <r>
      <rPr>
        <b val="1"/>
        <i val="1"/>
        <u val="single"/>
        <sz val="11"/>
        <color indexed="8"/>
        <rFont val="Times New Roman"/>
      </rPr>
      <t>32.2.1.01. Savivaldybės administracijos valdymo ir administracinės naštos mažinimo priemonių įgyvendinimas</t>
    </r>
  </si>
  <si>
    <r>
      <rPr>
        <sz val="10"/>
        <color indexed="8"/>
        <rFont val="Courier New"/>
      </rPr>
      <t xml:space="preserve">    
</t>
    </r>
    <r>
      <rPr>
        <sz val="10"/>
        <color indexed="8"/>
        <rFont val="Courier New"/>
      </rPr>
      <t xml:space="preserve">    </t>
    </r>
    <r>
      <rPr>
        <sz val="11"/>
        <color indexed="8"/>
        <rFont val="Times New Roman"/>
      </rPr>
      <t xml:space="preserve">Alytaus miesto savivaldybės administracijos veikla skirta įstatymams ir kitiems teisės aktams įgyvendinti, vietos savivaldos institucijų sprendimams įgyvendinti priimant administracinius sprendimus, teikiant įstatymų numatytas administracines paslaugas, administruojant viešųjų paslaugų teikimą Alytaus miesto savivaldybėje ir atliekant Alytaus miesto savivaldybės administracijos vidaus administravimą. Siekiama gerinti viešųjų paslaugų teikimą, gyventojų aptarnavimą, tobulinti AMSA veiklos procesus.
</t>
    </r>
    <r>
      <rPr>
        <sz val="11"/>
        <color indexed="8"/>
        <rFont val="Times New Roman"/>
      </rPr>
      <t xml:space="preserve">Vadovaujantis Korupcijos prevencijos įstatymu, užtikrinant realų ir veiksmingą korupcijos prevencijos teisinį reguliavimą, reikalinga šviesti, skatinti ir mokyti darbuotojus skaidraus ir atviro viešųjų  paslaugų teikimo, antikorupcinio sąmoningumo stiprinimo bei interesų konflikto valdymo savivaldybės administracijoje.
</t>
    </r>
    <r>
      <rPr>
        <sz val="11"/>
        <color indexed="8"/>
        <rFont val="Times New Roman"/>
      </rPr>
      <t>Įgyvendinant administracinės naštos mažinimo priemones siekiama užtikrinti, kad kuo daugiau paslaugų (dokumentų formų) būtų perkelta į elektroninę erdvę, užtikrinti gyventojų informuotumą, gerinti gyventojų aptarnavimo kokybę, bendradarbiauti su kitomis įstaigomis ir nuolat nagrinėti savivaldybės teisės aktus, reglamentuojančius procesą, siekiant atsisakyti perteklinių veiksmų ir informacijos pateikimo.</t>
    </r>
  </si>
  <si>
    <t>Įdiegtų informacinių sistemų, mažinančių administracinę naštą, skaičius</t>
  </si>
  <si>
    <t>Elektroniniu būdu teikiamų paslaugų dalis nuo visų teikiamų paslaugų</t>
  </si>
  <si>
    <t>Elektroninių paslaugų dalis skaičiuojant nuo galimų užsakyti elektroniniu būdu paslaugų</t>
  </si>
  <si>
    <t>35,00</t>
  </si>
  <si>
    <t>37,00</t>
  </si>
  <si>
    <t>Optimizuoti paslaugų procesus</t>
  </si>
  <si>
    <t>Viešinti teisės aktus ir jų projektus  nustatyta tvarka</t>
  </si>
  <si>
    <t>Nustatytų asmens duomenų pažeidimų dalis nuo visų nagrinėtų atvejų</t>
  </si>
  <si>
    <t>–</t>
  </si>
  <si>
    <t>Nustatyta veiksmų korupcijos apraiškoms pasireikšti</t>
  </si>
  <si>
    <t>Vieno valstybės tarnautojo kvalifikacijos kėlimo (vidinio ir išorinio) dienų skaičius</t>
  </si>
  <si>
    <t>d.</t>
  </si>
  <si>
    <t>Asmenų prašymų nagrinėjimo laikas</t>
  </si>
  <si>
    <t>d. d.</t>
  </si>
  <si>
    <t>Savivaldybės administracijos darbuotojų kaita, ne didesnė negu</t>
  </si>
  <si>
    <r>
      <rPr>
        <sz val="10"/>
        <color indexed="8"/>
        <rFont val="Courier New"/>
      </rPr>
      <t xml:space="preserve">    </t>
    </r>
    <r>
      <rPr>
        <b val="1"/>
        <i val="1"/>
        <u val="single"/>
        <sz val="11"/>
        <color indexed="8"/>
        <rFont val="Times New Roman"/>
      </rPr>
      <t>32.2.1.02. Savivaldybės administracijos vidaus ūkio priežiūra</t>
    </r>
  </si>
  <si>
    <r>
      <rPr>
        <sz val="10"/>
        <color indexed="8"/>
        <rFont val="Courier New"/>
      </rPr>
      <t xml:space="preserve">    
</t>
    </r>
    <r>
      <rPr>
        <sz val="10"/>
        <color indexed="8"/>
        <rFont val="Courier New"/>
      </rPr>
      <t xml:space="preserve">    </t>
    </r>
    <r>
      <rPr>
        <sz val="11"/>
        <color indexed="8"/>
        <rFont val="Times New Roman"/>
      </rPr>
      <t>Priemone siekiama užtikrinti Savivaldybės tarybos ir mero sekretoriato, administracijos užimamų patalpų išlaikymą ir priežiūrą, komunalinius mokesčius, darbuotojų aprūpinimą darbo priemonėmis ir inventoriumi, tarnybinio transporto plėtrą ir išlaikymą, reprezentaciją šalies viduje.</t>
    </r>
  </si>
  <si>
    <t>Išlaikomų transporto priemonių skaičius</t>
  </si>
  <si>
    <t>Administracijos patalpų ir transporto priemonių išlaikymas ir priežiūra</t>
  </si>
  <si>
    <r>
      <rPr>
        <sz val="10"/>
        <color indexed="8"/>
        <rFont val="Courier New"/>
      </rPr>
      <t xml:space="preserve">    </t>
    </r>
    <r>
      <rPr>
        <b val="1"/>
        <i val="1"/>
        <u val="single"/>
        <sz val="11"/>
        <color indexed="8"/>
        <rFont val="Times New Roman"/>
      </rPr>
      <t>32.2.1.03. Informacinės sistemos modernizavimas, priežiūra  ir plėtra savivaldybės institucijose</t>
    </r>
  </si>
  <si>
    <r>
      <rPr>
        <sz val="10"/>
        <color indexed="8"/>
        <rFont val="Courier New"/>
      </rPr>
      <t xml:space="preserve">    
</t>
    </r>
    <r>
      <rPr>
        <sz val="10"/>
        <color indexed="8"/>
        <rFont val="Courier New"/>
      </rPr>
      <t xml:space="preserve">    </t>
    </r>
    <r>
      <rPr>
        <sz val="11"/>
        <color indexed="8"/>
        <rFont val="Times New Roman"/>
      </rPr>
      <t>Įgyvendinant priemonę siekiama užtikrinti Alytaus miesto savivaldybės administracijos informacinės sistemos plėtrą ir priežiūrą: informacinių sistemų plėtrą ir modernizavimą, kompiuterinių darbo vietų įrengimą ir modernizavimą, viešojo ir judriojo telefono ryšį, duomenų saugą ir perdavimą, įsigyti kompiuterines prekes ir biuro įrangos eksploatacines medžiagas, remontuoti kompiuterinę ir biuro įrangą, prižiūrėti informacines sistemas ir gauti registrų duomenis.</t>
    </r>
  </si>
  <si>
    <t>Viešųjų erdvių, kuriuose naudojamas belaidis internetas, skaičius</t>
  </si>
  <si>
    <t>16,00</t>
  </si>
  <si>
    <t>Prižiūrimų informacinių sistemų skaičius</t>
  </si>
  <si>
    <t>18,00</t>
  </si>
  <si>
    <t>Kompiuterinė darbo vietų įranga, ne senesnė nei 7 metų</t>
  </si>
  <si>
    <r>
      <rPr>
        <sz val="10"/>
        <color indexed="8"/>
        <rFont val="Courier New"/>
      </rPr>
      <t xml:space="preserve">    </t>
    </r>
    <r>
      <rPr>
        <b val="1"/>
        <i val="1"/>
        <u val="single"/>
        <sz val="11"/>
        <color indexed="8"/>
        <rFont val="Times New Roman"/>
      </rPr>
      <t>32.2.1.04. Paraiškų, investicijų projektų, galimybių studijų, tyrimų, analizių, planų ir kitos projektinės dokumentacijos rengimas</t>
    </r>
  </si>
  <si>
    <r>
      <rPr>
        <sz val="10"/>
        <color indexed="8"/>
        <rFont val="Courier New"/>
      </rPr>
      <t xml:space="preserve">    
</t>
    </r>
    <r>
      <rPr>
        <sz val="10"/>
        <color indexed="8"/>
        <rFont val="Courier New"/>
      </rPr>
      <t xml:space="preserve">    </t>
    </r>
    <r>
      <rPr>
        <sz val="11"/>
        <color indexed="8"/>
        <rFont val="Times New Roman"/>
      </rPr>
      <t>Planuojamiems vykdyti projektams teikiami projektiniai pasiūlymai, paraiškos ES finansavimui gauti ir rengiami investicijų projektai su sąnaudų ir naudos analize.</t>
    </r>
  </si>
  <si>
    <t>Pateiktų paraiškų ES finansavimui gauti skaičius</t>
  </si>
  <si>
    <r>
      <rPr>
        <sz val="10"/>
        <color indexed="8"/>
        <rFont val="Courier New"/>
      </rPr>
      <t xml:space="preserve">    </t>
    </r>
    <r>
      <rPr>
        <b val="1"/>
        <i val="1"/>
        <u val="single"/>
        <sz val="11"/>
        <color indexed="8"/>
        <rFont val="Times New Roman"/>
      </rPr>
      <t>32.2.1.05. Teikiamų paslaugų procesų tobulinimo ir asmenų aptarnavimo kokybės gerinimo Alytaus miesto savivaldybės administracijoje ir jai pavaldžiose įstaigose projekto vykdymas</t>
    </r>
  </si>
  <si>
    <r>
      <rPr>
        <sz val="10"/>
        <color indexed="8"/>
        <rFont val="Courier New"/>
      </rPr>
      <t xml:space="preserve">    </t>
    </r>
    <r>
      <rPr>
        <sz val="11"/>
        <color indexed="8"/>
        <rFont val="Times New Roman"/>
      </rPr>
      <t xml:space="preserve">2022 m. vyks projekto II etapas. Numatytos veiklos rūšys: 
</t>
    </r>
    <r>
      <rPr>
        <sz val="11"/>
        <color indexed="8"/>
        <rFont val="Times New Roman"/>
      </rPr>
      <t xml:space="preserve">1. VLIS „Avilys“ atnaujinimo darbai. Projekto I etapą jau pasirengta VLIS „Avilys“ atnaujinimui,  o dabar bus pereita prie VLIS „Avilys“  modifikavimo pagal atnaujintus paslaugų teikimo tvarkos aprašus, procedūras, procesus, kad administracijos darbas atliekant paslaugas būtų efektyvesnis.
</t>
    </r>
    <r>
      <rPr>
        <sz val="11"/>
        <color indexed="8"/>
        <rFont val="Times New Roman"/>
      </rPr>
      <t xml:space="preserve">2. Licencijos procesų kūrimo įrankiui įsigijimas. Procesų kūrimo įrankis leis su procesu susijusią informaciją (darbo taisyklės, instrukcijos, dokumentų šablonai, nuorodos į informaciją internete, ir pan.) pridėti į procesų žemėlapį. Naudotojai proceso informaciją organizacijoje galės gauti per procesų žemėlapį – tai pagelbės tarnautojams ir darbuotojams, užsiimantiems kasdiene veikla. 
</t>
    </r>
    <r>
      <rPr>
        <sz val="11"/>
        <color indexed="8"/>
        <rFont val="Times New Roman"/>
      </rPr>
      <t xml:space="preserve">3. Paslaugų įvertinimo įrangos įsigijimas. Asmenys, gavę paslaugą AMSA, turės galimybę vieno mygtuko paspaudimu ją įvertinti. Tuo tikslu bus įsigyjami stacionarūs terminalai su programine įranga (bus pastatyti pagrindiniame AMSA pastate ir AMSA Socialinės paramos skyriuje) ir 20 mobiliųjų pultelių (Socialinės paramos skyriaus tarnautojams ir darbuotojams, tiesiogiai dirbantiems su asmenimis). 
</t>
    </r>
    <r>
      <rPr>
        <sz val="11"/>
        <color indexed="8"/>
        <rFont val="Times New Roman"/>
      </rPr>
      <t xml:space="preserve">4. Planšečių prašymams pasirašyti įsigijimas. Taupant laiką ir popierių bus sudarytos galimybės prašymus atlikti AMSA paslaugas pateikti ir pasirašyti planšetėse. Tuo tikslu bus nupirkta 15 planšečių, jomis naudosis vieno langelio tarnautojai ir darbuotojai (pagrindiniame AMSA pastate) ir asmenys (klientai), pastarieji galės įvertinti gautas paslaugas. 
</t>
    </r>
    <r>
      <rPr>
        <sz val="11"/>
        <color indexed="8"/>
        <rFont val="Times New Roman"/>
      </rPr>
      <t>5. Tarnautojų ir darbuotojų aptarnavimo kokybės gerinimo mokymų organizavimas. Mokymų paskirtis – lavinti praktinius asmenų aptarnavimo (informacijos suteikimo, konfliktų sprendimo, atsakymo į pretenzijas ir kt.) įgūdžius.</t>
    </r>
  </si>
  <si>
    <t>Dalyvavusių mokymuose asmenų skaičius</t>
  </si>
  <si>
    <t>AMSA naudojamų IS atnaujinimas</t>
  </si>
  <si>
    <r>
      <rPr>
        <sz val="10"/>
        <color indexed="8"/>
        <rFont val="Courier New"/>
      </rPr>
      <t xml:space="preserve">    </t>
    </r>
    <r>
      <rPr>
        <b val="1"/>
        <i val="1"/>
        <u val="single"/>
        <sz val="11"/>
        <color indexed="8"/>
        <rFont val="Times New Roman"/>
      </rPr>
      <t>32.2.1.06. „TechRevolution 2.0“ projekto vykdymas</t>
    </r>
  </si>
  <si>
    <r>
      <rPr>
        <sz val="10"/>
        <color indexed="8"/>
        <rFont val="Courier New"/>
      </rPr>
      <t xml:space="preserve">    
</t>
    </r>
    <r>
      <rPr>
        <sz val="10"/>
        <color indexed="8"/>
        <rFont val="Courier New"/>
      </rPr>
      <t xml:space="preserve">    </t>
    </r>
    <r>
      <rPr>
        <sz val="11"/>
        <color indexed="8"/>
        <rFont val="Times New Roman"/>
      </rPr>
      <t xml:space="preserve">Priemone siekiama užtikrinti 2014–2020 metų Europos Sąjungos teritorinio bendradarbiavimo tikslo URBACT programos veiksmų planavimo tinklų projekto „TechRevolution 2.0“ įgyvendinimą. 
</t>
    </r>
    <r>
      <rPr>
        <sz val="11"/>
        <color indexed="8"/>
        <rFont val="Times New Roman"/>
      </rPr>
      <t xml:space="preserve">Alytaus miesto savivaldybės administracija kartu su projekto parneriais: Branslio (Bransley, Jungtinė karalystė), Novskos (Kroatija), Žešuvo (Rzeszow, Lenkija), Ruselarės  (Roeselare, Belgija) miestų savivaldybėmis pateikė paraišką ES URBACT III programai. Gautas patvirtinimas, kad projektui bus skirtas finansavimas. Tai pirmoji šios programos finansuota Alytaus miesto savivaldybės teikta paraiška.
</t>
    </r>
    <r>
      <rPr>
        <sz val="11"/>
        <color indexed="8"/>
        <rFont val="Times New Roman"/>
      </rPr>
      <t xml:space="preserve">URBACT programa siekiama remti tvarią integruotą Europos miestų plėtrą. Programa teikia finansinę paramą kuriant bendradarbiavimo tinklus bei keičiantis sukauptomis žiniomis ir patirtimi. URBACT programa atlieka svarbų vaidmenį stiprinant miestų ryšius, keičiantis geriausia praktika ir ieškant novatoriškų sprendimų. URABCT remiamas miestų bendradarbiavimas prisideda prie integruotų ir tvarių miestų strategijų ir realių miestų plėtros planų įgyvendinimo.
</t>
    </r>
    <r>
      <rPr>
        <sz val="11"/>
        <color indexed="8"/>
        <rFont val="Times New Roman"/>
      </rPr>
      <t>Pagrindinė projekto partnerė – Branslio (Bransley) savivaldybė yra sukaupusi gerąją miesto skaitmeninimo strategijos parengimo ir jos įgyvendinimo patirtį.  Alytaus miestas, kaip ir kiti projekto partneriai, galės perimti gerosios praktikos miesto patirtį kartu pasinaudodami ekspertų, vadovavusių ir pradiniam patirties perdavimo tinklui, pagalba. Tikimasi, kad gerosios praktikos perkėlimas prisidės prie to, kad Alytaus miestas vystytųsi kaip tvarus išmanusis miestas su augančia (skaitmenine) ekonomika.</t>
    </r>
  </si>
  <si>
    <t>URBACT vietos darbo grupės susitikimų skaičius</t>
  </si>
  <si>
    <t>Pažintinių vizitų skaičius</t>
  </si>
  <si>
    <t>Parengtas patirties perdavimo planas</t>
  </si>
  <si>
    <r>
      <rPr>
        <sz val="10"/>
        <color indexed="8"/>
        <rFont val="Courier New"/>
      </rPr>
      <t xml:space="preserve">    </t>
    </r>
    <r>
      <rPr>
        <b val="1"/>
        <i val="1"/>
        <u val="single"/>
        <sz val="11"/>
        <color indexed="8"/>
        <rFont val="Times New Roman"/>
      </rPr>
      <t>32.2.1.07. Savivaldybės skolinių įsipareigojimų vykdymas</t>
    </r>
  </si>
  <si>
    <r>
      <rPr>
        <sz val="10"/>
        <color indexed="8"/>
        <rFont val="Courier New"/>
      </rPr>
      <t xml:space="preserve">    
</t>
    </r>
    <r>
      <rPr>
        <sz val="10"/>
        <color indexed="8"/>
        <rFont val="Courier New"/>
      </rPr>
      <t xml:space="preserve">    </t>
    </r>
    <r>
      <rPr>
        <sz val="11"/>
        <color indexed="8"/>
        <rFont val="Times New Roman"/>
      </rPr>
      <t>Siekiama grąžinti paskolas bei mokėti palūkanas laiku pagal patvirtintus grafikus, pagal galimybes mažinti bendrą savivaldybės įsiskolinimą. Lėšų poreikis paskolų grąžinimo išlaidoms suplanuotas pagal pasirašytas paskolų sutartis, siekiant užtikrinti finansinių įsipareigojimų vykdymą ir įvertinus numatomą papildomą skolinimąsi.</t>
    </r>
  </si>
  <si>
    <t>Finansinių įsipareigojimų vykdymas</t>
  </si>
  <si>
    <r>
      <rPr>
        <sz val="10"/>
        <color indexed="8"/>
        <rFont val="Courier New"/>
      </rPr>
      <t xml:space="preserve">    </t>
    </r>
    <r>
      <rPr>
        <b val="1"/>
        <i val="1"/>
        <u val="single"/>
        <sz val="11"/>
        <color indexed="8"/>
        <rFont val="Times New Roman"/>
      </rPr>
      <t>32.2.1.08. Savivaldybės administracijos direktoriaus rezervo lėšų tikslingas panaudojimas</t>
    </r>
  </si>
  <si>
    <r>
      <rPr>
        <sz val="10"/>
        <color indexed="8"/>
        <rFont val="Courier New"/>
      </rPr>
      <t xml:space="preserve">    
</t>
    </r>
    <r>
      <rPr>
        <sz val="10"/>
        <color indexed="8"/>
        <rFont val="Courier New"/>
      </rPr>
      <t xml:space="preserve">    </t>
    </r>
    <r>
      <rPr>
        <sz val="11"/>
        <color indexed="8"/>
        <rFont val="Times New Roman"/>
      </rPr>
      <t xml:space="preserve">Savivaldybėje kiekvienais metais yra sudaromas savivaldybės administracijos direktoriaus rezervas, jo lėšos naudojamos įvykiams, kurių negalima iš anksto numatyti, likviduoti, jų padariniams šalinti:
</t>
    </r>
    <r>
      <rPr>
        <sz val="11"/>
        <color indexed="8"/>
        <rFont val="Times New Roman"/>
      </rPr>
      <t xml:space="preserve">1. Ekstremaliosioms situacijoms ir (arba) ekstremaliesiems įvykiams likviduoti, jų padariniams šalinti ir padarytiems nuostoliams iš dalies apmokėti.
</t>
    </r>
    <r>
      <rPr>
        <sz val="11"/>
        <color indexed="8"/>
        <rFont val="Times New Roman"/>
      </rPr>
      <t xml:space="preserve"> 2. Gaisrų ir stichinių nelaimių padariniams likviduoti ir jų padarytiems nuostoliams iš dalies apmokėti.</t>
    </r>
  </si>
  <si>
    <r>
      <rPr>
        <sz val="10"/>
        <color indexed="8"/>
        <rFont val="Courier New"/>
      </rPr>
      <t xml:space="preserve">    </t>
    </r>
    <r>
      <rPr>
        <b val="1"/>
        <i val="1"/>
        <u val="single"/>
        <sz val="11"/>
        <color indexed="8"/>
        <rFont val="Times New Roman"/>
      </rPr>
      <t>32.2.1.09. Efektyvaus turto valdymo sistemos sukūrimas ir įgyvendinimas</t>
    </r>
  </si>
  <si>
    <r>
      <rPr>
        <sz val="10"/>
        <color indexed="8"/>
        <rFont val="Courier New"/>
      </rPr>
      <t xml:space="preserve">    
</t>
    </r>
    <r>
      <rPr>
        <sz val="10"/>
        <color indexed="8"/>
        <rFont val="Courier New"/>
      </rPr>
      <t xml:space="preserve">    </t>
    </r>
    <r>
      <rPr>
        <sz val="11"/>
        <color indexed="8"/>
        <rFont val="Times New Roman"/>
      </rPr>
      <t xml:space="preserve">Šia priemone siekiama:
</t>
    </r>
    <r>
      <rPr>
        <sz val="11"/>
        <color indexed="8"/>
        <rFont val="Times New Roman"/>
      </rPr>
      <t xml:space="preserve">1. Sudaryti nekilnojamojo turto kadastro duomenų bylas ir tikslinti kadastro duomenis, registruoti nekilnojamojo turto nuosavybės teises, organizuoti turto saugojimą, draudimą, vertinimą, likvidavimą ir kt.
</t>
    </r>
    <r>
      <rPr>
        <sz val="11"/>
        <color indexed="8"/>
        <rFont val="Times New Roman"/>
      </rPr>
      <t xml:space="preserve">2. Atlikti negyvenamųjų patalpų remontą ir rekonstrukciją, išlaikyti, administruoti, eksploatuoti ir prižiūrėti savivaldybės laisvas negyvenamąsias patalpas.
</t>
    </r>
    <r>
      <rPr>
        <sz val="11"/>
        <color indexed="8"/>
        <rFont val="Times New Roman"/>
      </rPr>
      <t>3. Užtikrinti savivaldybės, kaip savininkės, įsipareigojimų vykdymą, atlikti gyvenamųjų patalpų remontą, dalyvauti renovuojant pastatus, prižiūrėti ir išlaikyti savivaldybės laisvas gyvenamąsias patalpas.</t>
    </r>
  </si>
  <si>
    <t>Savivaldos funkcijoms nenaudojamo turto dalis</t>
  </si>
  <si>
    <t>Suremontuotų, atnaujintų objektų (negyvenamų patalpų) skaičius</t>
  </si>
  <si>
    <t>Įveiklinto nekilnojamojo turto dalis nuo viso galimo įveiklinti nekilnojamojo turto</t>
  </si>
  <si>
    <t>Renovuotų gyvenamosios paskirties pastatų, kuriuose savivaldybė turi būstų, skaičius</t>
  </si>
  <si>
    <r>
      <rPr>
        <sz val="10"/>
        <color indexed="8"/>
        <rFont val="Courier New"/>
      </rPr>
      <t xml:space="preserve">    </t>
    </r>
    <r>
      <rPr>
        <b val="1"/>
        <i val="1"/>
        <u val="single"/>
        <sz val="11"/>
        <color indexed="8"/>
        <rFont val="Times New Roman"/>
      </rPr>
      <t>32.2.1.10. Savivaldybės įstaigų bendrųjų funkcijų centralizuotas atlikimas</t>
    </r>
  </si>
  <si>
    <r>
      <rPr>
        <sz val="10"/>
        <color indexed="8"/>
        <rFont val="Courier New"/>
      </rPr>
      <t xml:space="preserve">    
</t>
    </r>
    <r>
      <rPr>
        <sz val="10"/>
        <color indexed="8"/>
        <rFont val="Courier New"/>
      </rPr>
      <t xml:space="preserve">    </t>
    </r>
    <r>
      <rPr>
        <sz val="11"/>
        <color indexed="8"/>
        <rFont val="Times New Roman"/>
      </rPr>
      <t xml:space="preserve">BĮ Alytaus miesto paslaugų centras teikia centralizuotos buhalterinės apskaitos tvarkymo paslaugas Alytaus miesto savivaldybės įsteigtiems viešojo sektoriaus subjektams (toliau – VSS) pagal pasirašytas sutartis:
</t>
    </r>
    <r>
      <rPr>
        <sz val="11"/>
        <color indexed="8"/>
        <rFont val="Times New Roman"/>
      </rPr>
      <t xml:space="preserve">       1. Tvarko VSS skirtų savivaldybės biudžeto asignavimų ir kitų lėšų buhalterinę apskaitą pagal Viešojo sektoriaus apskaitos ir atskaitomybės standartus ir kitus Lietuvos Respublikos teisės aktus.
</t>
    </r>
    <r>
      <rPr>
        <sz val="11"/>
        <color indexed="8"/>
        <rFont val="Times New Roman"/>
      </rPr>
      <t xml:space="preserve">       2. Sudaro biudžeto vykdymo ir finansines ataskaitas, mokesčių deklaracijas ir Valstybinio socialinio draudimo fondo biudžeto ataskaitas ir kitus buhalterinės apskaitos informacinius dokumentus teisės aktų nustatyta tvarka ir terminais.
</t>
    </r>
    <r>
      <rPr>
        <sz val="11"/>
        <color indexed="8"/>
        <rFont val="Times New Roman"/>
      </rPr>
      <t xml:space="preserve">       3. Pagal VSS pateiktus duomenis apskaičiuoja VSS darbuotojams darbo užmokestį, gyventojų ir socialinio draudimo mokesčius, atlieka atsiskaitymus su tiekėjais, tvarko VSS paslaugų gavėjų apskaitą ir kt.</t>
    </r>
  </si>
  <si>
    <t>Centralizuotai teikiamų bendrųjų paslaugų skaičius</t>
  </si>
  <si>
    <r>
      <rPr>
        <sz val="10"/>
        <color indexed="8"/>
        <rFont val="Courier New"/>
      </rPr>
      <t xml:space="preserve">    </t>
    </r>
    <r>
      <rPr>
        <b val="1"/>
        <i val="1"/>
        <u val="single"/>
        <sz val="11"/>
        <color indexed="8"/>
        <rFont val="Times New Roman"/>
      </rPr>
      <t>32.2.1.11. Savivaldybės įmonių ir įstaigų valdymo efektyvumo didinimas</t>
    </r>
  </si>
  <si>
    <r>
      <rPr>
        <sz val="10"/>
        <color indexed="8"/>
        <rFont val="Courier New"/>
      </rPr>
      <t xml:space="preserve">    
</t>
    </r>
    <r>
      <rPr>
        <sz val="10"/>
        <color indexed="8"/>
        <rFont val="Courier New"/>
      </rPr>
      <t xml:space="preserve">    </t>
    </r>
    <r>
      <rPr>
        <sz val="11"/>
        <color indexed="8"/>
        <rFont val="Times New Roman"/>
      </rPr>
      <t>Savivaldybės valdomų įmonių veiksmingai veiklai, kontrolei ir skaidrumui užtikrinti savivaldybės administracijos direktorius ne rečiau kaip kas 4 metus pateikia savivaldybės valdomai įmonei lūkesčių raštą, kurio tikslas – nustatyti savivaldybės lūkesčius, tikslus ir jų matavimo rodiklius, susijusius su konkrečia savivaldybės valdoma įmone ir prisidedančius prie savivaldybės strateginiuose planavimo dokumentuose numatytų tikslų pasiekimo. Minėta nuostata nustatyta Savivaldybių turtinių ir neturtinių teisių įgyvendinimo savivaldybių valdomose įmonėse tvarkos apraše, patvirtintame Lietuvos Respublikos Vyriausybės 2007-06-06 nutarimu Nr. 567 „Dėl Savivaldybių turtinių ir neturtinių teisių įgyvendinimo savivaldybių valdomose įmonėse tvarkos aprašo patvirtinimo“. Savivaldybė valdo 4 bendroves ir 1 įmonę (UAB „Dzūkijos vandenys“, UAB „Alytaus šilumos tinklai“, UAB „Alytaus butų ūkis“, UAB Alytaus regiono atliekų tvarkymo centras ir SĮ Alytaus telekinas), kurioms pagal minėtą nuostatą privalo nustatyti lūkesčius.</t>
    </r>
  </si>
  <si>
    <t>Savivaldybės įstaigų, kurioms nustatyti AMSA (kaip savininko) veiklos tikslai, dalis</t>
  </si>
  <si>
    <r>
      <rPr>
        <sz val="10"/>
        <color indexed="8"/>
        <rFont val="Courier New"/>
      </rPr>
      <t xml:space="preserve">    </t>
    </r>
    <r>
      <rPr>
        <b val="1"/>
        <i val="1"/>
        <u val="single"/>
        <sz val="11"/>
        <color indexed="8"/>
        <rFont val="Times New Roman"/>
      </rPr>
      <t>32.2.1.12. Apleistų pastatų ir kitų objektų stebėsena</t>
    </r>
  </si>
  <si>
    <r>
      <rPr>
        <sz val="10"/>
        <color indexed="8"/>
        <rFont val="Courier New"/>
      </rPr>
      <t xml:space="preserve">    
</t>
    </r>
    <r>
      <rPr>
        <sz val="10"/>
        <color indexed="8"/>
        <rFont val="Courier New"/>
      </rPr>
      <t xml:space="preserve">    </t>
    </r>
    <r>
      <rPr>
        <sz val="11"/>
        <color indexed="8"/>
        <rFont val="Times New Roman"/>
      </rPr>
      <t>Priemone siekiama nustatyti apleistą ir neprižiūrimą turtą, įvertinti savininkų veiksmus dėl šių objektų naudojimo, priežiūros, būklės gerinimo ar jų užimamos teritorijos tvarkymo ir apmokestinti maksimaliu nekilnojamojo turto mokesčio tarifu nustatyta tvarka už į sąrašą įtrauktą apleistą ir neprižiūrimą turtą.</t>
    </r>
  </si>
  <si>
    <t>Inspektuotų pastatų skaičius</t>
  </si>
  <si>
    <t>Stebimų pastatų ir kt. objektų skaičius</t>
  </si>
  <si>
    <t>Sutvarkytų buvusių apleistų pastatų, statinių ir kt. objektų skaičius</t>
  </si>
  <si>
    <r>
      <rPr>
        <sz val="10"/>
        <color indexed="8"/>
        <rFont val="Courier New"/>
      </rPr>
      <t xml:space="preserve">    </t>
    </r>
    <r>
      <rPr>
        <b val="1"/>
        <i val="1"/>
        <u val="single"/>
        <sz val="11"/>
        <color indexed="8"/>
        <rFont val="Times New Roman"/>
      </rPr>
      <t>32.2.1.13. Valstybinių (valstybės perduotų savivaldybėms) funkcijų vykdymas ir administravimas</t>
    </r>
  </si>
  <si>
    <r>
      <rPr>
        <sz val="10"/>
        <color indexed="8"/>
        <rFont val="Courier New"/>
      </rPr>
      <t xml:space="preserve">     </t>
    </r>
    <r>
      <rPr>
        <sz val="11"/>
        <color indexed="8"/>
        <rFont val="Times New Roman"/>
      </rPr>
      <t xml:space="preserve">Priemone siekiama užtikrinti valstybinių (valstybės perduotų savivaldybėms) funkcijų vykdymą ir administravimą:
</t>
    </r>
    <r>
      <rPr>
        <sz val="11"/>
        <color indexed="8"/>
        <rFont val="Times New Roman"/>
      </rPr>
      <t xml:space="preserve">1. Registruoti civilinės būklės aktus.
</t>
    </r>
    <r>
      <rPr>
        <sz val="11"/>
        <color indexed="8"/>
        <rFont val="Times New Roman"/>
      </rPr>
      <t xml:space="preserve">2. Teikti valstybės garantuojamą pirminę teisinę pagalbą.
</t>
    </r>
    <r>
      <rPr>
        <sz val="11"/>
        <color indexed="8"/>
        <rFont val="Times New Roman"/>
      </rPr>
      <t xml:space="preserve">3. Vykdyti valstybinės kalbos vartojimo ir taisyklingumo kontrolę.
</t>
    </r>
    <r>
      <rPr>
        <sz val="11"/>
        <color indexed="8"/>
        <rFont val="Times New Roman"/>
      </rPr>
      <t xml:space="preserve">4. Tvarkyti Gyventojų registrą ir teikti duomenis valstybės registrams.
</t>
    </r>
    <r>
      <rPr>
        <sz val="11"/>
        <color indexed="8"/>
        <rFont val="Times New Roman"/>
      </rPr>
      <t xml:space="preserve">5. Tvarkyti gyvenamosios vietos deklaravimo duomenis ir gyvenamosios vietos nedeklaravusių asmenų apskaitos  duomenis.
</t>
    </r>
    <r>
      <rPr>
        <sz val="11"/>
        <color indexed="8"/>
        <rFont val="Times New Roman"/>
      </rPr>
      <t xml:space="preserve">6. Teikti duomenis Suteiktos valstybės pagalbos ir nereikšmingos (de minimis) pagalbos registrui.
</t>
    </r>
    <r>
      <rPr>
        <sz val="11"/>
        <color indexed="8"/>
        <rFont val="Times New Roman"/>
      </rPr>
      <t xml:space="preserve">7. Tvarkyti savivaldybei priskirtus archyvinius dokumentus.
</t>
    </r>
    <r>
      <rPr>
        <sz val="11"/>
        <color indexed="8"/>
        <rFont val="Times New Roman"/>
      </rPr>
      <t xml:space="preserve">8. Valdyti, naudoti savivaldybei priskirtą valstybės žemę ir kitą valstybės turtą, disponuoti juo patikėjimo teise.
</t>
    </r>
    <r>
      <rPr>
        <sz val="11"/>
        <color indexed="8"/>
        <rFont val="Times New Roman"/>
      </rPr>
      <t xml:space="preserve">9. Vykdyti žemės ūkio funkcijas.
</t>
    </r>
    <r>
      <rPr>
        <sz val="11"/>
        <color indexed="8"/>
        <rFont val="Times New Roman"/>
      </rPr>
      <t xml:space="preserve">10. Nagrinėti  piliečių prašymus atkurti nuosavybės teises į išlikusį nekilnojamąjį turtą ir priimti sprendimus.
</t>
    </r>
    <r>
      <rPr>
        <sz val="11"/>
        <color indexed="8"/>
        <rFont val="Times New Roman"/>
      </rPr>
      <t>11. Administruoti darbo rinkos politikos ir gyventojų užimtumo priemonių įgyvendinimą.</t>
    </r>
  </si>
  <si>
    <t>Funkcijų  įgyvendinimas</t>
  </si>
  <si>
    <r>
      <rPr>
        <b val="1"/>
        <sz val="11"/>
        <color indexed="8"/>
        <rFont val="Times New Roman"/>
      </rPr>
      <t xml:space="preserve">Numatomas programos įgyvendinimo rezultatas:
</t>
    </r>
    <r>
      <rPr>
        <sz val="11"/>
        <color indexed="8"/>
        <rFont val="Times New Roman"/>
      </rPr>
      <t xml:space="preserve">Pagerėjusi sveikatos priežiūros paslaugų kokybė, prieinamos sveikatos priežiūros paslaugos savivaldybės gyventojams, sveikatos priežiūros paslaugų spektro plėtra; kokybiškesnės sveikatos priežiūros paslaugos; visuomenės sveikatos priežiūros paslaugų sustiprinimas; didesnė visuomenės dalis vadovaujasi sveikos gyvensenos principais; sveikatos statistikos rodiklių gerėjimas (mažėjantis gyventojų sergamumas, mirštamumas ir kt.).
</t>
    </r>
    <r>
      <rPr>
        <sz val="11"/>
        <color indexed="8"/>
        <rFont val="Times New Roman"/>
      </rPr>
      <t xml:space="preserve">Sudarytos galimybės Alytaus miesto gyventojų socialinėms grupėms sparčiau integruotis į visuomenę, užtikrintas būtiniausių socialinių poreikių tenkinimas, gyvenimo sąlygų gerinimas, užtikrinta sveikatos apsaugos ir socialinių paslaugų įvairovė ir aukšta kokybė, sumažinta socialinė atskirtis ir vykdoma nuolatinė jos prevencija. 
</t>
    </r>
    <r>
      <rPr>
        <sz val="11"/>
        <color indexed="8"/>
        <rFont val="Times New Roman"/>
      </rPr>
      <t xml:space="preserve"> Įgyvendinant bendruomenės iniciatyvą, plėtojant socialines paslaugas, sudaromos palankesnės sąlygos asmenims gauti daugiau ir įvairesnių socialinių paslaugų. Įtraukiant Nevyriausybines organizacijas (NVO) į socialinių paslaugų teikimą, kuriamos naujos darbo vietos, plėtojamas pilietinis visuomenės aktyvumas, ugdomi visuomenės lyderiai. NVO suteikiama galimybė parodyti iniciatyvą teikiant įvairiapuses socialines paslaugas, įgyvendinant socialinės reabilitacijos priemones, prisidedant prie teikiamų socialinių paslaugų plėtros, jų kokybės gerinimo.
</t>
    </r>
    <r>
      <rPr>
        <sz val="11"/>
        <color indexed="8"/>
        <rFont val="Times New Roman"/>
      </rPr>
      <t xml:space="preserve"> Kryptingas ir racionalus Savivaldybės padalinių darbas, gerėjanti darbo ir valdymo kokybė, efektyvi Savivaldybės pastatų ir patalpų priežiūra ir eksploatacija, užtikrintas valstybinių (valstybės perduotų savivaldybėms) funkcijų vykdymas gyventojų interesais.</t>
    </r>
  </si>
  <si>
    <r>
      <rPr>
        <b val="1"/>
        <sz val="11"/>
        <color indexed="8"/>
        <rFont val="Times New Roman"/>
      </rPr>
      <t xml:space="preserve">Planuojami programos finansavimo šaltiniai:
</t>
    </r>
    <r>
      <rPr>
        <sz val="11"/>
        <color indexed="8"/>
        <rFont val="Times New Roman"/>
      </rPr>
      <t>1. Savivaldybės biudžeto lėšos. 2. Dotacijų iš valstybės ir kitų valstybės valdymo lygių lėšos. 3. Kitų šaltinių lėšos. 4. Valstybės biudžeto lėšos. 5. Europos Sąjungos ir kitų užsienio fondų paramos lėšos.</t>
    </r>
  </si>
  <si>
    <t>32 pr. finansav.</t>
  </si>
  <si>
    <t>2022-2024 m. strateginio veiklos plano programos tikslų, uždavinių, priemonių išlaidų ir kriterijų suvestinė</t>
  </si>
  <si>
    <t>(tūkst. Eur)</t>
  </si>
  <si>
    <t>Pavadinimas</t>
  </si>
  <si>
    <t>SP lėšos</t>
  </si>
  <si>
    <t>2022-ųjų metų lėšų projektas</t>
  </si>
  <si>
    <t>2023-ųjų metų lėšų projektas</t>
  </si>
  <si>
    <t>2024-ųjų metų lėšų projektas</t>
  </si>
  <si>
    <t>Produkto /Rezultato</t>
  </si>
  <si>
    <t>Iš viso</t>
  </si>
  <si>
    <t>Išlaidoms</t>
  </si>
  <si>
    <t>Turtui įsigyti</t>
  </si>
  <si>
    <t>Rodiklis</t>
  </si>
  <si>
    <t>Planas</t>
  </si>
  <si>
    <t>iš viso</t>
  </si>
  <si>
    <t>Iš jų darbo užmokesčiui</t>
  </si>
  <si>
    <t>32.1.1.</t>
  </si>
  <si>
    <t>Sudaryti aktyvios ir sveikos gyvensenos sąlygas</t>
  </si>
  <si>
    <t>32.1.1.01.</t>
  </si>
  <si>
    <t>Visuomenės sveikatos biuro veiklos organizavimas, stiprinant visuomenės sveikatą ir vykdant jos stebėseną (monitoringą)</t>
  </si>
  <si>
    <t>SB</t>
  </si>
  <si>
    <t>D</t>
  </si>
  <si>
    <t>KT</t>
  </si>
  <si>
    <t>32.1.1.02.</t>
  </si>
  <si>
    <t>Ugdymo įstaigų mokinių ir ikimokyklinukų visuomenės sveikatos priežiūros organizavimas</t>
  </si>
  <si>
    <t>32.1.1.03.</t>
  </si>
  <si>
    <t>Visuomenės sveikatos rėmimo specialiosios programos priemonių įgyvendinimas</t>
  </si>
  <si>
    <t>32.1.1.04.</t>
  </si>
  <si>
    <t>Projekto „Mažais žingsneliais – sveikos gyvensenos link“ įgyvendinimas</t>
  </si>
  <si>
    <t>32.1.1.05.</t>
  </si>
  <si>
    <t>Visuomenės psichikos sveikatos paslaugų prieinamumo bei ankstyvojo savižudžių atpažinimo ir kompleksinės pagalbos teikimo sistemos plėtojimas</t>
  </si>
  <si>
    <t>32.1.1.06.</t>
  </si>
  <si>
    <t>Integruotų priklausomybės ligų gydymo paslaugų kokybės ir prieinamumo gerinimo projekto vykdymas</t>
  </si>
  <si>
    <t>32.1.1.08.</t>
  </si>
  <si>
    <t>Kokybiškų asmens sveikatos priežiūros, sveikatinimo ir švietėjiškų paslaugų plėtojimas</t>
  </si>
  <si>
    <t>32.1.1.09.</t>
  </si>
  <si>
    <t>Asmens sveikatos priežiūros įstaigų teikiamų paslaugų kokybės ir prieinamumo gerinimas</t>
  </si>
  <si>
    <t>32.1.1.10.</t>
  </si>
  <si>
    <t>Ambulatorinių sveikatos priežiūros paslaugų gerinimo tuberkulioze sergantiems asmenims projekto vykdymas</t>
  </si>
  <si>
    <t>32.1.1.11.</t>
  </si>
  <si>
    <t>Pasitikėjimo kabineto Alytuje projekto įgyvendinimas</t>
  </si>
  <si>
    <t>32.1.1.12.</t>
  </si>
  <si>
    <t>Asmens sveikatos priežiūros kokybės užtikrinimas</t>
  </si>
  <si>
    <t>32.1.2.</t>
  </si>
  <si>
    <t>Didinti socialinės paramos tikslingumą, prieinamumą, administravimo kokybę ir efektyvumą</t>
  </si>
  <si>
    <t>32.1.2.01.</t>
  </si>
  <si>
    <t>Socialinės reabilitacijos ir kitų socialinės veiklos projektų finansavimas ir koordinavimas</t>
  </si>
  <si>
    <t>VB</t>
  </si>
  <si>
    <t>32.1.2.02.</t>
  </si>
  <si>
    <t>Būsto pritaikymas neįgaliesiems</t>
  </si>
  <si>
    <t>32.1.2.03.</t>
  </si>
  <si>
    <t>Būsto pritaikymas neįgaliems vaikams</t>
  </si>
  <si>
    <t>32.1.2.04.</t>
  </si>
  <si>
    <t>Ilgalaikės socialinės globos paslaugų asmenims su negalia teikimas</t>
  </si>
  <si>
    <t>32.1.2.05.</t>
  </si>
  <si>
    <t>Maitinimo, laidojimo, paramos maisto produktais ir kitų socialinių paslaugų teikimas</t>
  </si>
  <si>
    <t>32.1.3.</t>
  </si>
  <si>
    <t>Mažinti socialinę atskirtį</t>
  </si>
  <si>
    <t>32.1.3.01.</t>
  </si>
  <si>
    <t>Socialinių pašalpų mokėjimas nepasiturintiems asmenims</t>
  </si>
  <si>
    <t>32.1.3.02.</t>
  </si>
  <si>
    <t>Vienkartinių, tikslinių, sąlyginių ir periodinių pašalpų nepasiturintiems asmenims teikimas</t>
  </si>
  <si>
    <t>32.1.3.03.</t>
  </si>
  <si>
    <t>Kompensacijų už šildymą, karštą ir geriamąjį vandenį nepasiturintiems asmenims mokėjimas</t>
  </si>
  <si>
    <t>32.1.3.04.</t>
  </si>
  <si>
    <t>Paramos mirties atveju teikimas</t>
  </si>
  <si>
    <t>32.1.3.05.</t>
  </si>
  <si>
    <t>Išmokų, tikslinių ir kitų kompensacijų mokėjimas</t>
  </si>
  <si>
    <t>32.1.3.06.</t>
  </si>
  <si>
    <t>Išmokų vaikams mokėjimas</t>
  </si>
  <si>
    <t>32.1.3.07.</t>
  </si>
  <si>
    <t>Socialinės paramos mokiniams teikimas</t>
  </si>
  <si>
    <t>32.1.3.08.</t>
  </si>
  <si>
    <t>Nemokamas mokinių maitinimas VšĮ Alytaus šv. Benedikto gimnazijoje</t>
  </si>
  <si>
    <t>32.1.3.09.</t>
  </si>
  <si>
    <t>Alytaus profesinio rengimo centro mokinių važiavimo išlaidų kompensavimas</t>
  </si>
  <si>
    <t>32.1.3.10.</t>
  </si>
  <si>
    <t>Socialinės paramos (kompensacijų, socialinių ir kitų išmokų) ir socialinių paslaugų administravimas</t>
  </si>
  <si>
    <t>32.1.3.11.</t>
  </si>
  <si>
    <t>Dalyvavimas vertinant asmens savarankiškumą kasdienėje veikloje VšĮ Alytaus miesto socialinių paslaugų centre</t>
  </si>
  <si>
    <t>32.1.3.12.</t>
  </si>
  <si>
    <t>Gyvenamojo būsto tikslinėms grupėms užtikrinimas</t>
  </si>
  <si>
    <t>32.1.3.13.</t>
  </si>
  <si>
    <t>Būsto nuomos ar išperkamosios būsto nuomos mokesčių dalies kompensacijų mokėjimas ir administravimas</t>
  </si>
  <si>
    <t>32.1.3.14.</t>
  </si>
  <si>
    <t>Kokybiškų socialinių paslaugų plėtra, sąlygų sudarymas socialinę riziką patyrusiam asmeniui (šeimai) ugdyti ar stiprinti gebėjimus ir galimybes spręsti savo socialines problemas, padėti įveikti socialinę atskirtį VšĮ Alytaus miesto socialinių paslaugų centre</t>
  </si>
  <si>
    <t>32.1.3.15.</t>
  </si>
  <si>
    <t>Asmeninės pagalbos neįgaliesiems teikimas VšĮ Alytaus miesto socialinių paslaugų centre</t>
  </si>
  <si>
    <t>32.1.3.16.</t>
  </si>
  <si>
    <t>Sąlygų sudarymas kiekvienam tėvų globos netekusiam vaikui išvengti institucinės globos, augti saugioje aplinkoje, gauti į individualius poreikius orientuotas bendruomenines paslaugas, skatinti socialinius ryšius ir integraciją (Alytaus miesto šeimos centras)</t>
  </si>
  <si>
    <t>ES</t>
  </si>
  <si>
    <t>32.1.4.</t>
  </si>
  <si>
    <t>Užtikrinti socialinių paslaugų kokybę, prieinamumą ir plėtrą</t>
  </si>
  <si>
    <t>32.1.4.01.</t>
  </si>
  <si>
    <t>Socialinių paslaugų teikimas Alytaus nakvynės namuose</t>
  </si>
  <si>
    <t>32.1.4.02.</t>
  </si>
  <si>
    <t>Socialinių paslaugų teikimas VšĮ Alytaus medicininės reabilitacijos ir sporto centre</t>
  </si>
  <si>
    <t>32.1.4.03.</t>
  </si>
  <si>
    <t>Socialinių ir sociokultūrinių paslaugų teikimas VšĮ Alytaus miesto bendruomenės centre</t>
  </si>
  <si>
    <t>32.1.4.04.</t>
  </si>
  <si>
    <t>VšĮ Alytaus poliklinikos kompleksinės (integralios, ambulatorinės, socialinės) pagalbos paslaugų, orientuotų į paslaugų gavėjo poreikius, teikimo asmens namuose plėtojimas</t>
  </si>
  <si>
    <t>32.1.4.05.</t>
  </si>
  <si>
    <t>Privataus ir viešojo sektoriaus pritraukimas teikti akredituotas ilgalaikes socialinės globos ir priežiūros paslaugas</t>
  </si>
  <si>
    <t>32.1.4.06.</t>
  </si>
  <si>
    <t>Alytaus miesto bendruomeninių šeimos namų projekto įgyvendinimas (VšĮ Alytaus miesto bendruomenės centras)</t>
  </si>
  <si>
    <t>32.1.4.08.</t>
  </si>
  <si>
    <t>Supratingos pasienio bendruomenės projekto įgyvendinimas (VšĮ Alytaus miesto bendruomenės centras)</t>
  </si>
  <si>
    <t>32.1.4.09.</t>
  </si>
  <si>
    <t>Užimtumo didinimo programos įgyvendinimas</t>
  </si>
  <si>
    <t>32.1.4.10.</t>
  </si>
  <si>
    <t>Prekybos žmonėmis, smurto artimoje aplinkoje prevencija ir pagalbos teikimas nukentėjusiems asmenims</t>
  </si>
  <si>
    <t>32.1.4.11.</t>
  </si>
  <si>
    <t>Užimtumo skatinimo ir motyvavimo paslaugų nedirbantiems ir socialinę paramą gaunantiems asmenims modelio įgyvendinimo projekto įgyvendinimas</t>
  </si>
  <si>
    <t>32.1.4.12.</t>
  </si>
  <si>
    <t>Garantijų nuomininkams, iškeldintiems iš savininkams grąžintų namų, vykdymas</t>
  </si>
  <si>
    <t>32.1.4.13.</t>
  </si>
  <si>
    <t>Akredituotos vaikų dienos socialinės priežiūros organizavimas, teikimas ir administravimas</t>
  </si>
  <si>
    <t>32.1.4.14.</t>
  </si>
  <si>
    <t>Tarpinstitucinio koordinatoriaus veiklos vykdymas</t>
  </si>
  <si>
    <t>32.1.5.</t>
  </si>
  <si>
    <t>Užtikrinti bendruomenės saugumą</t>
  </si>
  <si>
    <t>32.1.5.01.</t>
  </si>
  <si>
    <t>Saugios savivaldybės koncepcijos įgyvendinimas</t>
  </si>
  <si>
    <t>32.1.5.02.</t>
  </si>
  <si>
    <t>Ekstremaliųjų situacijų ir (arba) įvykių prevencija bei pasekmių likvidavimas</t>
  </si>
  <si>
    <t>32.1.5.03.</t>
  </si>
  <si>
    <t>Civilinės saugos administravimas</t>
  </si>
  <si>
    <t>32.1.5.04.</t>
  </si>
  <si>
    <t>Mobilizacijos, demobilizacijos, priimančios šalies paramos administravimas</t>
  </si>
  <si>
    <t>32.1.5.05.</t>
  </si>
  <si>
    <t>Teritorijų, kuriose būtina įgyvendinti triukšmo prevencijos ir mažinimo priemones, nustatymas ir įgyvendinimas</t>
  </si>
  <si>
    <t>32.2.1.</t>
  </si>
  <si>
    <t>Didinti savivaldybės valdymo efektyvumą ir teikiamų paslaugų kokybę</t>
  </si>
  <si>
    <t>32.2.1.01.</t>
  </si>
  <si>
    <t>Savivaldybės administracijos valdymo ir administracinės naštos mažinimo priemonių įgyvendinimas</t>
  </si>
  <si>
    <t>32.2.1.02.</t>
  </si>
  <si>
    <t>Savivaldybės administracijos vidaus ūkio priežiūra</t>
  </si>
  <si>
    <t>32.2.1.03.</t>
  </si>
  <si>
    <t>Informacinės sistemos modernizavimas, priežiūra  ir plėtra savivaldybės institucijose</t>
  </si>
  <si>
    <t>32.2.1.04.</t>
  </si>
  <si>
    <t>Paraiškų, investicijų projektų, galimybių studijų, tyrimų, analizių, planų ir kitos projektinės dokumentacijos rengimas</t>
  </si>
  <si>
    <t>32.2.1.05.</t>
  </si>
  <si>
    <t>Teikiamų paslaugų procesų tobulinimo ir asmenų aptarnavimo kokybės gerinimo Alytaus miesto savivaldybės administracijoje ir jai pavaldžiose įstaigose projekto vykdymas</t>
  </si>
  <si>
    <t>32.2.1.06.</t>
  </si>
  <si>
    <t>„TechRevolution 2.0“ projekto vykdymas</t>
  </si>
  <si>
    <t>32.2.1.07.</t>
  </si>
  <si>
    <t>Savivaldybės skolinių įsipareigojimų vykdymas</t>
  </si>
  <si>
    <t>32.2.1.08.</t>
  </si>
  <si>
    <t>Savivaldybės administracijos direktoriaus rezervo lėšų tikslingas panaudojimas</t>
  </si>
  <si>
    <t>32.2.1.09.</t>
  </si>
  <si>
    <t>Efektyvaus turto valdymo sistemos sukūrimas ir įgyvendinimas</t>
  </si>
  <si>
    <t>32.2.1.10.</t>
  </si>
  <si>
    <t>Savivaldybės įstaigų bendrųjų funkcijų centralizuotas atlikimas</t>
  </si>
  <si>
    <t>32.2.1.11.</t>
  </si>
  <si>
    <t>Savivaldybės įmonių ir įstaigų valdymo efektyvumo didinimas</t>
  </si>
  <si>
    <t>32.2.1.12.</t>
  </si>
  <si>
    <t>Apleistų pastatų ir kitų objektų stebėsena</t>
  </si>
  <si>
    <t>32.2.1.13.</t>
  </si>
  <si>
    <t>Valstybinių (valstybės perduotų savivaldybėms) funkcijų vykdymas ir administravimas</t>
  </si>
  <si>
    <t>Bendras lėšų poreikis ir numatomi finansavimo šaltiniai</t>
  </si>
  <si>
    <t>2022-ųjų metų asignavimų planas</t>
  </si>
  <si>
    <t>iš jų darbo užmokesčiui</t>
  </si>
  <si>
    <t>1. Savivaldybės biudžetas su dotacijomis:</t>
  </si>
  <si>
    <t>1.1. Savivaldybės biudžeto lėšos</t>
  </si>
  <si>
    <t>1.2. Dotacijų iš valstybės ir kitų valstybės valdymo lygių lėšos</t>
  </si>
  <si>
    <t>2. Valstybės biudžeto lėšos</t>
  </si>
  <si>
    <t>3. Europos Sąjungos ir kitų užsienio fondų paramos lėšos</t>
  </si>
  <si>
    <t>4. Kitų šaltinių lėšos</t>
  </si>
  <si>
    <t>IŠ VISO:</t>
  </si>
  <si>
    <t>Lėšų šaltiniai:</t>
  </si>
  <si>
    <r>
      <rPr>
        <b val="1"/>
        <sz val="10"/>
        <color indexed="8"/>
        <rFont val="Times New Roman"/>
      </rPr>
      <t xml:space="preserve">SB </t>
    </r>
    <r>
      <rPr>
        <sz val="10"/>
        <color indexed="8"/>
        <rFont val="Times New Roman"/>
      </rPr>
      <t>– lėšos savarankiškoms savivaldybės funkcijoms vykdyti, Aplinkos apsaugos specialiosios programos lėšos, paskolų lėšos, biudžetinių įstaigų veiklos pajamos, metų pradžios savivaldybės biudžeto lėšų likučio lėšos ir kt.</t>
    </r>
  </si>
  <si>
    <r>
      <rPr>
        <b val="1"/>
        <sz val="10"/>
        <color indexed="8"/>
        <rFont val="Times New Roman"/>
      </rPr>
      <t xml:space="preserve">D </t>
    </r>
    <r>
      <rPr>
        <sz val="10"/>
        <color indexed="8"/>
        <rFont val="Times New Roman"/>
      </rPr>
      <t>– lėšos valstybinėms (valstybės perduotoms savivaldybėms) funkcijoms atlikti, kitos spec. tikslinės dotacijos (perduotoms iš apskričių įstaigoms išlaikyti, mokymo lėšos ir kt.),  ES dotacijos, kitos dotacijos ir lėšos iš kitų valdymo lygių</t>
    </r>
  </si>
  <si>
    <r>
      <rPr>
        <b val="1"/>
        <sz val="10"/>
        <color indexed="8"/>
        <rFont val="Times New Roman"/>
      </rPr>
      <t>(SB+D)</t>
    </r>
    <r>
      <rPr>
        <sz val="10"/>
        <color indexed="8"/>
        <rFont val="Times New Roman"/>
      </rPr>
      <t xml:space="preserve">  – savivaldybės biudžetas su valstybės dotacijomis</t>
    </r>
  </si>
  <si>
    <r>
      <rPr>
        <b val="1"/>
        <sz val="10"/>
        <color indexed="8"/>
        <rFont val="Times New Roman"/>
      </rPr>
      <t xml:space="preserve">VB </t>
    </r>
    <r>
      <rPr>
        <sz val="10"/>
        <color indexed="8"/>
        <rFont val="Times New Roman"/>
      </rPr>
      <t>– kitos valstybės biudžeto lėšos (netvirtinamos biudžete)</t>
    </r>
  </si>
  <si>
    <r>
      <rPr>
        <b val="1"/>
        <sz val="10"/>
        <color indexed="8"/>
        <rFont val="Times New Roman"/>
      </rPr>
      <t xml:space="preserve">ES </t>
    </r>
    <r>
      <rPr>
        <sz val="10"/>
        <color indexed="8"/>
        <rFont val="Times New Roman"/>
      </rPr>
      <t>– Europos Sąjungos lėšos (netvirtinamos biudžete)</t>
    </r>
  </si>
  <si>
    <r>
      <rPr>
        <b val="1"/>
        <sz val="10"/>
        <color indexed="8"/>
        <rFont val="Times New Roman"/>
      </rPr>
      <t xml:space="preserve">KT </t>
    </r>
    <r>
      <rPr>
        <sz val="10"/>
        <color indexed="8"/>
        <rFont val="Times New Roman"/>
      </rPr>
      <t xml:space="preserve">– kitos lėšos (netvirtinamos biudžete) – įstaigų veiklos pajamos, paramos lėšos ir kt.  </t>
    </r>
  </si>
</sst>
</file>

<file path=xl/styles.xml><?xml version="1.0" encoding="utf-8"?>
<styleSheet xmlns="http://schemas.openxmlformats.org/spreadsheetml/2006/main">
  <numFmts count="2">
    <numFmt numFmtId="0" formatCode="General"/>
    <numFmt numFmtId="59" formatCode="#,##0.0"/>
  </numFmts>
  <fonts count="16">
    <font>
      <sz val="10"/>
      <color indexed="8"/>
      <name val="Arial"/>
    </font>
    <font>
      <sz val="12"/>
      <color indexed="8"/>
      <name val="Arial"/>
    </font>
    <font>
      <sz val="14"/>
      <color indexed="8"/>
      <name val="Arial"/>
    </font>
    <font>
      <sz val="12"/>
      <color indexed="8"/>
      <name val="Helvetica Neue"/>
    </font>
    <font>
      <u val="single"/>
      <sz val="12"/>
      <color indexed="11"/>
      <name val="Arial"/>
    </font>
    <font>
      <sz val="13"/>
      <color indexed="8"/>
      <name val="Arial"/>
    </font>
    <font>
      <b val="1"/>
      <sz val="11"/>
      <color indexed="8"/>
      <name val="Times New Roman"/>
    </font>
    <font>
      <sz val="11"/>
      <color indexed="8"/>
      <name val="Times New Roman"/>
    </font>
    <font>
      <b val="1"/>
      <sz val="10"/>
      <color indexed="8"/>
      <name val="Arial"/>
    </font>
    <font>
      <sz val="10"/>
      <color indexed="8"/>
      <name val="Courier New"/>
    </font>
    <font>
      <b val="1"/>
      <u val="single"/>
      <sz val="11"/>
      <color indexed="8"/>
      <name val="Times New Roman"/>
    </font>
    <font>
      <b val="1"/>
      <i val="1"/>
      <u val="single"/>
      <sz val="11"/>
      <color indexed="8"/>
      <name val="Times New Roman"/>
    </font>
    <font>
      <sz val="10"/>
      <color indexed="8"/>
      <name val="Times New Roman"/>
    </font>
    <font>
      <b val="1"/>
      <sz val="10"/>
      <color indexed="8"/>
      <name val="Times New Roman"/>
    </font>
    <font>
      <sz val="11"/>
      <color indexed="8"/>
      <name val="Calibri"/>
    </font>
    <font>
      <b val="1"/>
      <sz val="11"/>
      <color indexed="8"/>
      <name val="Helvetica"/>
    </font>
  </fonts>
  <fills count="9">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s>
  <borders count="30">
    <border>
      <left/>
      <right/>
      <top/>
      <bottom/>
      <diagonal/>
    </border>
    <border>
      <left style="thin">
        <color indexed="13"/>
      </left>
      <right style="thin">
        <color indexed="13"/>
      </right>
      <top style="thin">
        <color indexed="13"/>
      </top>
      <bottom style="thin">
        <color indexed="8"/>
      </bottom>
      <diagonal/>
    </border>
    <border>
      <left style="thin">
        <color indexed="13"/>
      </left>
      <right style="thin">
        <color indexed="13"/>
      </right>
      <top style="thin">
        <color indexed="8"/>
      </top>
      <bottom style="thin">
        <color indexed="13"/>
      </bottom>
      <diagonal/>
    </border>
    <border>
      <left style="thin">
        <color indexed="13"/>
      </left>
      <right style="thin">
        <color indexed="13"/>
      </right>
      <top style="thin">
        <color indexed="13"/>
      </top>
      <bottom style="thin">
        <color indexed="13"/>
      </bottom>
      <diagonal/>
    </border>
    <border>
      <left style="thin">
        <color indexed="8"/>
      </left>
      <right style="thin">
        <color indexed="8"/>
      </right>
      <top style="thin">
        <color indexed="8"/>
      </top>
      <bottom style="thin">
        <color indexed="8"/>
      </bottom>
      <diagonal/>
    </border>
    <border>
      <left style="thin">
        <color indexed="8"/>
      </left>
      <right style="thin">
        <color indexed="13"/>
      </right>
      <top style="thin">
        <color indexed="8"/>
      </top>
      <bottom style="thin">
        <color indexed="8"/>
      </bottom>
      <diagonal/>
    </border>
    <border>
      <left style="thin">
        <color indexed="13"/>
      </left>
      <right style="thin">
        <color indexed="13"/>
      </right>
      <top style="thin">
        <color indexed="8"/>
      </top>
      <bottom style="thin">
        <color indexed="8"/>
      </bottom>
      <diagonal/>
    </border>
    <border>
      <left style="thin">
        <color indexed="13"/>
      </left>
      <right style="thin">
        <color indexed="8"/>
      </right>
      <top style="thin">
        <color indexed="8"/>
      </top>
      <bottom style="thin">
        <color indexed="8"/>
      </bottom>
      <diagonal/>
    </border>
    <border>
      <left style="thin">
        <color indexed="8"/>
      </left>
      <right style="thin">
        <color indexed="13"/>
      </right>
      <top style="thin">
        <color indexed="8"/>
      </top>
      <bottom style="thin">
        <color indexed="13"/>
      </bottom>
      <diagonal/>
    </border>
    <border>
      <left style="thin">
        <color indexed="13"/>
      </left>
      <right style="thin">
        <color indexed="8"/>
      </right>
      <top style="thin">
        <color indexed="8"/>
      </top>
      <bottom style="thin">
        <color indexed="13"/>
      </bottom>
      <diagonal/>
    </border>
    <border>
      <left style="thin">
        <color indexed="8"/>
      </left>
      <right style="thin">
        <color indexed="13"/>
      </right>
      <top style="thin">
        <color indexed="13"/>
      </top>
      <bottom style="thin">
        <color indexed="8"/>
      </bottom>
      <diagonal/>
    </border>
    <border>
      <left style="thin">
        <color indexed="13"/>
      </left>
      <right style="thin">
        <color indexed="8"/>
      </right>
      <top style="thin">
        <color indexed="13"/>
      </top>
      <bottom style="thin">
        <color indexed="8"/>
      </bottom>
      <diagonal/>
    </border>
    <border>
      <left style="thin">
        <color indexed="8"/>
      </left>
      <right style="thin">
        <color indexed="13"/>
      </right>
      <top style="thin">
        <color indexed="13"/>
      </top>
      <bottom style="thin">
        <color indexed="13"/>
      </bottom>
      <diagonal/>
    </border>
    <border>
      <left style="thin">
        <color indexed="13"/>
      </left>
      <right style="thin">
        <color indexed="8"/>
      </right>
      <top style="thin">
        <color indexed="13"/>
      </top>
      <bottom style="thin">
        <color indexed="13"/>
      </bottom>
      <diagonal/>
    </border>
    <border>
      <left style="thin">
        <color indexed="13"/>
      </left>
      <right style="thin">
        <color indexed="13"/>
      </right>
      <top style="thin">
        <color indexed="13"/>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13"/>
      </left>
      <right style="thin">
        <color indexed="13"/>
      </right>
      <top style="medium">
        <color indexed="8"/>
      </top>
      <bottom style="thin">
        <color indexed="13"/>
      </bottom>
      <diagonal/>
    </border>
    <border>
      <left style="thin">
        <color indexed="8"/>
      </left>
      <right style="thin">
        <color indexed="8"/>
      </right>
      <top style="thin">
        <color indexed="8"/>
      </top>
      <bottom style="thin">
        <color indexed="13"/>
      </bottom>
      <diagonal/>
    </border>
    <border>
      <left style="thin">
        <color indexed="8"/>
      </left>
      <right style="thin">
        <color indexed="8"/>
      </right>
      <top style="thin">
        <color indexed="13"/>
      </top>
      <bottom style="thin">
        <color indexed="13"/>
      </bottom>
      <diagonal/>
    </border>
    <border>
      <left style="thin">
        <color indexed="8"/>
      </left>
      <right style="thin">
        <color indexed="8"/>
      </right>
      <top style="thin">
        <color indexed="13"/>
      </top>
      <bottom style="thin">
        <color indexed="8"/>
      </bottom>
      <diagonal/>
    </border>
  </borders>
  <cellStyleXfs count="1">
    <xf numFmtId="0" fontId="0" applyNumberFormat="0" applyFont="1" applyFill="0" applyBorder="0" applyAlignment="1" applyProtection="0">
      <alignment vertical="bottom"/>
    </xf>
  </cellStyleXfs>
  <cellXfs count="271">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6" fillId="4" borderId="1" applyNumberFormat="1" applyFont="1" applyFill="1" applyBorder="1" applyAlignment="1" applyProtection="0">
      <alignment horizontal="center" vertical="top" wrapText="1" readingOrder="1"/>
    </xf>
    <xf numFmtId="0" fontId="0" fillId="4" borderId="1" applyNumberFormat="0" applyFont="1" applyFill="1" applyBorder="1" applyAlignment="1" applyProtection="0">
      <alignment vertical="top" wrapText="1"/>
    </xf>
    <xf numFmtId="0" fontId="0" fillId="4" borderId="2" applyNumberFormat="0" applyFont="1" applyFill="1" applyBorder="1" applyAlignment="1" applyProtection="0">
      <alignment vertical="bottom"/>
    </xf>
    <xf numFmtId="49" fontId="6" fillId="4" borderId="3" applyNumberFormat="1" applyFont="1" applyFill="1" applyBorder="1" applyAlignment="1" applyProtection="0">
      <alignment horizontal="center" vertical="top" wrapText="1" readingOrder="1"/>
    </xf>
    <xf numFmtId="0" fontId="0" fillId="4" borderId="3" applyNumberFormat="0" applyFont="1" applyFill="1" applyBorder="1" applyAlignment="1" applyProtection="0">
      <alignment vertical="bottom"/>
    </xf>
    <xf numFmtId="0" fontId="0" fillId="4" borderId="1" applyNumberFormat="0" applyFont="1" applyFill="1" applyBorder="1" applyAlignment="1" applyProtection="0">
      <alignment vertical="bottom"/>
    </xf>
    <xf numFmtId="49" fontId="6" fillId="4" borderId="4" applyNumberFormat="1" applyFont="1" applyFill="1" applyBorder="1" applyAlignment="1" applyProtection="0">
      <alignment vertical="top" wrapText="1" readingOrder="1"/>
    </xf>
    <xf numFmtId="0" fontId="0" fillId="4" borderId="4" applyNumberFormat="0" applyFont="1" applyFill="1" applyBorder="1" applyAlignment="1" applyProtection="0">
      <alignment vertical="top" wrapText="1"/>
    </xf>
    <xf numFmtId="0" fontId="0" fillId="4" borderId="5" applyNumberFormat="0" applyFont="1" applyFill="1" applyBorder="1" applyAlignment="1" applyProtection="0">
      <alignment vertical="top" wrapText="1"/>
    </xf>
    <xf numFmtId="0" fontId="0" fillId="4" borderId="6" applyNumberFormat="0" applyFont="1" applyFill="1" applyBorder="1" applyAlignment="1" applyProtection="0">
      <alignment vertical="top" wrapText="1"/>
    </xf>
    <xf numFmtId="0" fontId="0" fillId="4" borderId="7" applyNumberFormat="0" applyFont="1" applyFill="1" applyBorder="1" applyAlignment="1" applyProtection="0">
      <alignment vertical="top" wrapText="1"/>
    </xf>
    <xf numFmtId="49" fontId="7" fillId="4" borderId="4" applyNumberFormat="1" applyFont="1" applyFill="1" applyBorder="1" applyAlignment="1" applyProtection="0">
      <alignment vertical="top" wrapText="1" readingOrder="1"/>
    </xf>
    <xf numFmtId="0" fontId="0" fillId="4" borderId="6" applyNumberFormat="0" applyFont="1" applyFill="1" applyBorder="1" applyAlignment="1" applyProtection="0">
      <alignment vertical="bottom"/>
    </xf>
    <xf numFmtId="0" fontId="8" fillId="4" borderId="4" applyNumberFormat="0" applyFont="1" applyFill="1" applyBorder="1" applyAlignment="1" applyProtection="0">
      <alignment vertical="top" wrapText="1"/>
    </xf>
    <xf numFmtId="0" fontId="8" fillId="4" borderId="5" applyNumberFormat="0" applyFont="1" applyFill="1" applyBorder="1" applyAlignment="1" applyProtection="0">
      <alignment vertical="top" wrapText="1"/>
    </xf>
    <xf numFmtId="0" fontId="8" fillId="4" borderId="6" applyNumberFormat="0" applyFont="1" applyFill="1" applyBorder="1" applyAlignment="1" applyProtection="0">
      <alignment vertical="top" wrapText="1"/>
    </xf>
    <xf numFmtId="0" fontId="8" fillId="4" borderId="7" applyNumberFormat="0" applyFont="1" applyFill="1" applyBorder="1" applyAlignment="1" applyProtection="0">
      <alignment vertical="top" wrapText="1"/>
    </xf>
    <xf numFmtId="49" fontId="6" fillId="4" borderId="4" applyNumberFormat="1" applyFont="1" applyFill="1" applyBorder="1" applyAlignment="1" applyProtection="0">
      <alignment horizontal="center" vertical="top" wrapText="1" readingOrder="1"/>
    </xf>
    <xf numFmtId="49" fontId="6" fillId="4" borderId="8" applyNumberFormat="1" applyFont="1" applyFill="1" applyBorder="1" applyAlignment="1" applyProtection="0">
      <alignment vertical="top" wrapText="1" readingOrder="1"/>
    </xf>
    <xf numFmtId="0" fontId="0" fillId="4" borderId="9" applyNumberFormat="0" applyFont="1" applyFill="1" applyBorder="1" applyAlignment="1" applyProtection="0">
      <alignment vertical="top" wrapText="1"/>
    </xf>
    <xf numFmtId="49" fontId="7" fillId="4" borderId="8" applyNumberFormat="1" applyFont="1" applyFill="1" applyBorder="1" applyAlignment="1" applyProtection="0">
      <alignment vertical="top" wrapText="1" readingOrder="1"/>
    </xf>
    <xf numFmtId="0" fontId="0" fillId="4" borderId="2" applyNumberFormat="0" applyFont="1" applyFill="1" applyBorder="1" applyAlignment="1" applyProtection="0">
      <alignment vertical="top" wrapText="1"/>
    </xf>
    <xf numFmtId="0" fontId="6" fillId="4" borderId="10" applyNumberFormat="0" applyFont="1" applyFill="1" applyBorder="1" applyAlignment="1" applyProtection="0">
      <alignment vertical="top" wrapText="1" readingOrder="1"/>
    </xf>
    <xf numFmtId="0" fontId="0" fillId="4" borderId="11" applyNumberFormat="0" applyFont="1" applyFill="1" applyBorder="1" applyAlignment="1" applyProtection="0">
      <alignment vertical="top" wrapText="1"/>
    </xf>
    <xf numFmtId="49" fontId="7" fillId="4" borderId="10" applyNumberFormat="1" applyFont="1" applyFill="1" applyBorder="1" applyAlignment="1" applyProtection="0">
      <alignment vertical="top" wrapText="1" readingOrder="1"/>
    </xf>
    <xf numFmtId="49" fontId="7" fillId="4" borderId="4" applyNumberFormat="1" applyFont="1" applyFill="1" applyBorder="1" applyAlignment="1" applyProtection="0">
      <alignment horizontal="center" vertical="top" wrapText="1" readingOrder="1"/>
    </xf>
    <xf numFmtId="49" fontId="9" fillId="4" borderId="8" applyNumberFormat="1" applyFont="1" applyFill="1" applyBorder="1" applyAlignment="1" applyProtection="0">
      <alignment horizontal="left" vertical="top" wrapText="1" readingOrder="1"/>
    </xf>
    <xf numFmtId="49" fontId="9" fillId="4" borderId="10" applyNumberFormat="1" applyFont="1" applyFill="1" applyBorder="1" applyAlignment="1" applyProtection="0">
      <alignment vertical="top" wrapText="1" readingOrder="1"/>
    </xf>
    <xf numFmtId="49" fontId="9" fillId="4" borderId="8" applyNumberFormat="1" applyFont="1" applyFill="1" applyBorder="1" applyAlignment="1" applyProtection="0">
      <alignment vertical="top" wrapText="1" readingOrder="1"/>
    </xf>
    <xf numFmtId="49" fontId="9" fillId="4" borderId="12" applyNumberFormat="1" applyFont="1" applyFill="1" applyBorder="1" applyAlignment="1" applyProtection="0">
      <alignment vertical="top" wrapText="1" readingOrder="1"/>
    </xf>
    <xf numFmtId="0" fontId="0" fillId="4" borderId="13" applyNumberFormat="0" applyFont="1" applyFill="1" applyBorder="1" applyAlignment="1" applyProtection="0">
      <alignment vertical="top" wrapText="1"/>
    </xf>
    <xf numFmtId="0" fontId="0" fillId="4" borderId="10" applyNumberFormat="0" applyFont="1" applyFill="1" applyBorder="1" applyAlignment="1" applyProtection="0">
      <alignment vertical="top" wrapText="1"/>
    </xf>
    <xf numFmtId="0" fontId="0" fillId="4" borderId="8" applyNumberFormat="0" applyFont="1" applyFill="1" applyBorder="1" applyAlignment="1" applyProtection="0">
      <alignment vertical="top" wrapText="1"/>
    </xf>
    <xf numFmtId="0" fontId="7" fillId="4" borderId="4" applyNumberFormat="0" applyFont="1" applyFill="1" applyBorder="1" applyAlignment="1" applyProtection="0">
      <alignment vertical="top" wrapText="1" readingOrder="1"/>
    </xf>
    <xf numFmtId="0" fontId="0" fillId="4" borderId="12" applyNumberFormat="0" applyFont="1" applyFill="1" applyBorder="1" applyAlignment="1" applyProtection="0">
      <alignment vertical="top" wrapText="1"/>
    </xf>
    <xf numFmtId="0" fontId="0" applyNumberFormat="1" applyFont="1" applyFill="0" applyBorder="0" applyAlignment="1" applyProtection="0">
      <alignment vertical="bottom"/>
    </xf>
    <xf numFmtId="49" fontId="0" fillId="4" borderId="3" applyNumberFormat="1" applyFont="1" applyFill="1" applyBorder="1" applyAlignment="1" applyProtection="0">
      <alignment vertical="bottom"/>
    </xf>
    <xf numFmtId="0" fontId="0" fillId="4" borderId="3" applyNumberFormat="0" applyFont="1" applyFill="1" applyBorder="1" applyAlignment="1" applyProtection="0">
      <alignment vertical="bottom" wrapText="1"/>
    </xf>
    <xf numFmtId="0" fontId="0" fillId="4" borderId="14" applyNumberFormat="0" applyFont="1" applyFill="1" applyBorder="1" applyAlignment="1" applyProtection="0">
      <alignment vertical="bottom"/>
    </xf>
    <xf numFmtId="0" fontId="0" fillId="4" borderId="14" applyNumberFormat="0" applyFont="1" applyFill="1" applyBorder="1" applyAlignment="1" applyProtection="0">
      <alignment vertical="bottom" wrapText="1"/>
    </xf>
    <xf numFmtId="49" fontId="12" fillId="4" borderId="14" applyNumberFormat="1" applyFont="1" applyFill="1" applyBorder="1" applyAlignment="1" applyProtection="0">
      <alignment horizontal="center" vertical="bottom"/>
    </xf>
    <xf numFmtId="0" fontId="12" fillId="4" borderId="14" applyNumberFormat="0" applyFont="1" applyFill="1" applyBorder="1" applyAlignment="1" applyProtection="0">
      <alignment horizontal="center" vertical="bottom"/>
    </xf>
    <xf numFmtId="49" fontId="13" fillId="4" borderId="15" applyNumberFormat="1" applyFont="1" applyFill="1" applyBorder="1" applyAlignment="1" applyProtection="0">
      <alignment horizontal="center" vertical="center" readingOrder="1"/>
    </xf>
    <xf numFmtId="49" fontId="13" fillId="4" borderId="16" applyNumberFormat="1" applyFont="1" applyFill="1" applyBorder="1" applyAlignment="1" applyProtection="0">
      <alignment horizontal="center" vertical="center" wrapText="1" readingOrder="1"/>
    </xf>
    <xf numFmtId="0" fontId="13" fillId="4" borderId="16" applyNumberFormat="0" applyFont="1" applyFill="1" applyBorder="1" applyAlignment="1" applyProtection="0">
      <alignment horizontal="center" vertical="center" wrapText="1"/>
    </xf>
    <xf numFmtId="0" fontId="13" fillId="4" borderId="17" applyNumberFormat="0" applyFont="1" applyFill="1" applyBorder="1" applyAlignment="1" applyProtection="0">
      <alignment horizontal="center" vertical="center" wrapText="1"/>
    </xf>
    <xf numFmtId="49" fontId="13" fillId="4" borderId="15" applyNumberFormat="1" applyFont="1" applyFill="1" applyBorder="1" applyAlignment="1" applyProtection="0">
      <alignment horizontal="center" vertical="center" wrapText="1" readingOrder="1"/>
    </xf>
    <xf numFmtId="49" fontId="13" fillId="4" borderId="17" applyNumberFormat="1" applyFont="1" applyFill="1" applyBorder="1" applyAlignment="1" applyProtection="0">
      <alignment horizontal="center" vertical="center" wrapText="1" readingOrder="1"/>
    </xf>
    <xf numFmtId="0" fontId="13" fillId="4" borderId="16" applyNumberFormat="0" applyFont="1" applyFill="1" applyBorder="1" applyAlignment="1" applyProtection="0">
      <alignment horizontal="center" vertical="center"/>
    </xf>
    <xf numFmtId="0" fontId="13" fillId="4" borderId="17" applyNumberFormat="0" applyFont="1" applyFill="1" applyBorder="1" applyAlignment="1" applyProtection="0">
      <alignment horizontal="center" vertical="center"/>
    </xf>
    <xf numFmtId="0" fontId="13" fillId="4" borderId="18" applyNumberFormat="0" applyFont="1" applyFill="1" applyBorder="1" applyAlignment="1" applyProtection="0">
      <alignment horizontal="center" vertical="center" readingOrder="1"/>
    </xf>
    <xf numFmtId="0" fontId="13" fillId="4" borderId="4" applyNumberFormat="0" applyFont="1" applyFill="1" applyBorder="1" applyAlignment="1" applyProtection="0">
      <alignment horizontal="center" vertical="center" wrapText="1" readingOrder="1"/>
    </xf>
    <xf numFmtId="49" fontId="13" fillId="4" borderId="4" applyNumberFormat="1" applyFont="1" applyFill="1" applyBorder="1" applyAlignment="1" applyProtection="0">
      <alignment horizontal="center" vertical="center" wrapText="1" readingOrder="1"/>
    </xf>
    <xf numFmtId="0" fontId="13" fillId="4" borderId="4" applyNumberFormat="0" applyFont="1" applyFill="1" applyBorder="1" applyAlignment="1" applyProtection="0">
      <alignment horizontal="center" vertical="center" wrapText="1"/>
    </xf>
    <xf numFmtId="49" fontId="13" fillId="4" borderId="19" applyNumberFormat="1" applyFont="1" applyFill="1" applyBorder="1" applyAlignment="1" applyProtection="0">
      <alignment horizontal="center" vertical="center" wrapText="1" readingOrder="1"/>
    </xf>
    <xf numFmtId="0" fontId="13" fillId="4" borderId="18" applyNumberFormat="0" applyFont="1" applyFill="1" applyBorder="1" applyAlignment="1" applyProtection="0">
      <alignment horizontal="center" vertical="center" wrapText="1" readingOrder="1"/>
    </xf>
    <xf numFmtId="0" fontId="13" fillId="4" borderId="19" applyNumberFormat="0" applyFont="1" applyFill="1" applyBorder="1" applyAlignment="1" applyProtection="0">
      <alignment horizontal="center" vertical="center" wrapText="1" readingOrder="1"/>
    </xf>
    <xf numFmtId="49" fontId="13" fillId="4" borderId="18" applyNumberFormat="1" applyFont="1" applyFill="1" applyBorder="1" applyAlignment="1" applyProtection="0">
      <alignment horizontal="center" vertical="center" wrapText="1" readingOrder="1"/>
    </xf>
    <xf numFmtId="49" fontId="13" fillId="4" borderId="4" applyNumberFormat="1" applyFont="1" applyFill="1" applyBorder="1" applyAlignment="1" applyProtection="0">
      <alignment horizontal="center" vertical="center" readingOrder="1"/>
    </xf>
    <xf numFmtId="0" fontId="13" fillId="4" borderId="4" applyNumberFormat="0" applyFont="1" applyFill="1" applyBorder="1" applyAlignment="1" applyProtection="0">
      <alignment horizontal="center" vertical="center"/>
    </xf>
    <xf numFmtId="0" fontId="13" fillId="4" borderId="19" applyNumberFormat="0" applyFont="1" applyFill="1" applyBorder="1" applyAlignment="1" applyProtection="0">
      <alignment horizontal="center" vertical="center"/>
    </xf>
    <xf numFmtId="0" fontId="13" fillId="4" borderId="20" applyNumberFormat="0" applyFont="1" applyFill="1" applyBorder="1" applyAlignment="1" applyProtection="0">
      <alignment horizontal="center" vertical="center" readingOrder="1"/>
    </xf>
    <xf numFmtId="0" fontId="13" fillId="4" borderId="21" applyNumberFormat="0" applyFont="1" applyFill="1" applyBorder="1" applyAlignment="1" applyProtection="0">
      <alignment horizontal="center" vertical="center" wrapText="1" readingOrder="1"/>
    </xf>
    <xf numFmtId="49" fontId="13" fillId="4" borderId="21" applyNumberFormat="1" applyFont="1" applyFill="1" applyBorder="1" applyAlignment="1" applyProtection="0">
      <alignment horizontal="center" vertical="center" wrapText="1" readingOrder="1"/>
    </xf>
    <xf numFmtId="0" fontId="13" fillId="4" borderId="22" applyNumberFormat="0" applyFont="1" applyFill="1" applyBorder="1" applyAlignment="1" applyProtection="0">
      <alignment horizontal="center" vertical="center" wrapText="1" readingOrder="1"/>
    </xf>
    <xf numFmtId="0" fontId="13" fillId="4" borderId="20" applyNumberFormat="0" applyFont="1" applyFill="1" applyBorder="1" applyAlignment="1" applyProtection="0">
      <alignment horizontal="center" vertical="center" wrapText="1" readingOrder="1"/>
    </xf>
    <xf numFmtId="49" fontId="13" fillId="4" borderId="21" applyNumberFormat="1" applyFont="1" applyFill="1" applyBorder="1" applyAlignment="1" applyProtection="0">
      <alignment horizontal="center" vertical="center" readingOrder="1"/>
    </xf>
    <xf numFmtId="49" fontId="13" fillId="4" borderId="22" applyNumberFormat="1" applyFont="1" applyFill="1" applyBorder="1" applyAlignment="1" applyProtection="0">
      <alignment horizontal="center" vertical="center" readingOrder="1"/>
    </xf>
    <xf numFmtId="49" fontId="13" fillId="5" borderId="23" applyNumberFormat="1" applyFont="1" applyFill="1" applyBorder="1" applyAlignment="1" applyProtection="0">
      <alignment vertical="top" readingOrder="1"/>
    </xf>
    <xf numFmtId="49" fontId="13" fillId="5" borderId="24" applyNumberFormat="1" applyFont="1" applyFill="1" applyBorder="1" applyAlignment="1" applyProtection="0">
      <alignment vertical="top" wrapText="1" readingOrder="1"/>
    </xf>
    <xf numFmtId="0" fontId="13" fillId="5" borderId="24" applyNumberFormat="0" applyFont="1" applyFill="1" applyBorder="1" applyAlignment="1" applyProtection="0">
      <alignment horizontal="left" vertical="top" wrapText="1" readingOrder="1"/>
    </xf>
    <xf numFmtId="59" fontId="13" fillId="5" borderId="24" applyNumberFormat="1" applyFont="1" applyFill="1" applyBorder="1" applyAlignment="1" applyProtection="0">
      <alignment horizontal="right" vertical="top" wrapText="1" readingOrder="1"/>
    </xf>
    <xf numFmtId="59" fontId="13" fillId="5" borderId="25" applyNumberFormat="1" applyFont="1" applyFill="1" applyBorder="1" applyAlignment="1" applyProtection="0">
      <alignment horizontal="right" vertical="top" wrapText="1" readingOrder="1"/>
    </xf>
    <xf numFmtId="59" fontId="13" fillId="5" borderId="23" applyNumberFormat="1" applyFont="1" applyFill="1" applyBorder="1" applyAlignment="1" applyProtection="0">
      <alignment horizontal="right" vertical="top" wrapText="1" readingOrder="1"/>
    </xf>
    <xf numFmtId="0" fontId="13" fillId="5" borderId="23" applyNumberFormat="0" applyFont="1" applyFill="1" applyBorder="1" applyAlignment="1" applyProtection="0">
      <alignment horizontal="left" vertical="top" wrapText="1" readingOrder="1"/>
    </xf>
    <xf numFmtId="0" fontId="13" fillId="5" borderId="24" applyNumberFormat="0" applyFont="1" applyFill="1" applyBorder="1" applyAlignment="1" applyProtection="0">
      <alignment horizontal="center" vertical="top" wrapText="1" readingOrder="1"/>
    </xf>
    <xf numFmtId="0" fontId="13" fillId="5" borderId="24" applyNumberFormat="0" applyFont="1" applyFill="1" applyBorder="1" applyAlignment="1" applyProtection="0">
      <alignment horizontal="right" vertical="top" readingOrder="1"/>
    </xf>
    <xf numFmtId="0" fontId="13" fillId="5" borderId="25" applyNumberFormat="0" applyFont="1" applyFill="1" applyBorder="1" applyAlignment="1" applyProtection="0">
      <alignment horizontal="right" vertical="top" readingOrder="1"/>
    </xf>
    <xf numFmtId="49" fontId="12" fillId="6" borderId="15" applyNumberFormat="1" applyFont="1" applyFill="1" applyBorder="1" applyAlignment="1" applyProtection="0">
      <alignment vertical="top" readingOrder="1"/>
    </xf>
    <xf numFmtId="49" fontId="12" fillId="6" borderId="16" applyNumberFormat="1" applyFont="1" applyFill="1" applyBorder="1" applyAlignment="1" applyProtection="0">
      <alignment vertical="top" wrapText="1" readingOrder="1"/>
    </xf>
    <xf numFmtId="0" fontId="12" fillId="6" borderId="16" applyNumberFormat="0" applyFont="1" applyFill="1" applyBorder="1" applyAlignment="1" applyProtection="0">
      <alignment horizontal="left" vertical="top" wrapText="1" readingOrder="1"/>
    </xf>
    <xf numFmtId="59" fontId="13" fillId="6" borderId="16" applyNumberFormat="1" applyFont="1" applyFill="1" applyBorder="1" applyAlignment="1" applyProtection="0">
      <alignment horizontal="right" vertical="top" wrapText="1" readingOrder="1"/>
    </xf>
    <xf numFmtId="59" fontId="12" fillId="6" borderId="16" applyNumberFormat="1" applyFont="1" applyFill="1" applyBorder="1" applyAlignment="1" applyProtection="0">
      <alignment horizontal="right" vertical="top" wrapText="1" readingOrder="1"/>
    </xf>
    <xf numFmtId="59" fontId="12" fillId="6" borderId="17" applyNumberFormat="1" applyFont="1" applyFill="1" applyBorder="1" applyAlignment="1" applyProtection="0">
      <alignment horizontal="right" vertical="top" wrapText="1" readingOrder="1"/>
    </xf>
    <xf numFmtId="59" fontId="12" fillId="6" borderId="15" applyNumberFormat="1" applyFont="1" applyFill="1" applyBorder="1" applyAlignment="1" applyProtection="0">
      <alignment horizontal="right" vertical="top" wrapText="1" readingOrder="1"/>
    </xf>
    <xf numFmtId="49" fontId="12" fillId="6" borderId="15" applyNumberFormat="1" applyFont="1" applyFill="1" applyBorder="1" applyAlignment="1" applyProtection="0">
      <alignment horizontal="left" vertical="top" wrapText="1" readingOrder="1"/>
    </xf>
    <xf numFmtId="49" fontId="12" fillId="6" borderId="16" applyNumberFormat="1" applyFont="1" applyFill="1" applyBorder="1" applyAlignment="1" applyProtection="0">
      <alignment horizontal="center" vertical="top" wrapText="1" readingOrder="1"/>
    </xf>
    <xf numFmtId="49" fontId="12" fillId="6" borderId="16" applyNumberFormat="1" applyFont="1" applyFill="1" applyBorder="1" applyAlignment="1" applyProtection="0">
      <alignment horizontal="right" vertical="top" readingOrder="1"/>
    </xf>
    <xf numFmtId="49" fontId="12" fillId="6" borderId="17" applyNumberFormat="1" applyFont="1" applyFill="1" applyBorder="1" applyAlignment="1" applyProtection="0">
      <alignment horizontal="right" vertical="top" readingOrder="1"/>
    </xf>
    <xf numFmtId="0" fontId="12" fillId="6" borderId="18" applyNumberFormat="0" applyFont="1" applyFill="1" applyBorder="1" applyAlignment="1" applyProtection="0">
      <alignment vertical="top" readingOrder="1"/>
    </xf>
    <xf numFmtId="0" fontId="12" fillId="6" borderId="4" applyNumberFormat="0" applyFont="1" applyFill="1" applyBorder="1" applyAlignment="1" applyProtection="0">
      <alignment vertical="top" wrapText="1" readingOrder="1"/>
    </xf>
    <xf numFmtId="0" fontId="12" fillId="6" borderId="4" applyNumberFormat="0" applyFont="1" applyFill="1" applyBorder="1" applyAlignment="1" applyProtection="0">
      <alignment horizontal="left" vertical="top" wrapText="1" readingOrder="1"/>
    </xf>
    <xf numFmtId="59" fontId="13" fillId="6" borderId="4" applyNumberFormat="1" applyFont="1" applyFill="1" applyBorder="1" applyAlignment="1" applyProtection="0">
      <alignment horizontal="right" vertical="top" wrapText="1" readingOrder="1"/>
    </xf>
    <xf numFmtId="59" fontId="12" fillId="6" borderId="4" applyNumberFormat="1" applyFont="1" applyFill="1" applyBorder="1" applyAlignment="1" applyProtection="0">
      <alignment horizontal="right" vertical="top" wrapText="1" readingOrder="1"/>
    </xf>
    <xf numFmtId="59" fontId="12" fillId="6" borderId="19" applyNumberFormat="1" applyFont="1" applyFill="1" applyBorder="1" applyAlignment="1" applyProtection="0">
      <alignment horizontal="right" vertical="top" wrapText="1" readingOrder="1"/>
    </xf>
    <xf numFmtId="59" fontId="12" fillId="6" borderId="18" applyNumberFormat="1" applyFont="1" applyFill="1" applyBorder="1" applyAlignment="1" applyProtection="0">
      <alignment horizontal="right" vertical="top" wrapText="1" readingOrder="1"/>
    </xf>
    <xf numFmtId="49" fontId="12" fillId="6" borderId="18" applyNumberFormat="1" applyFont="1" applyFill="1" applyBorder="1" applyAlignment="1" applyProtection="0">
      <alignment horizontal="left" vertical="top" wrapText="1" readingOrder="1"/>
    </xf>
    <xf numFmtId="49" fontId="12" fillId="6" borderId="4" applyNumberFormat="1" applyFont="1" applyFill="1" applyBorder="1" applyAlignment="1" applyProtection="0">
      <alignment horizontal="center" vertical="top" wrapText="1" readingOrder="1"/>
    </xf>
    <xf numFmtId="49" fontId="12" fillId="6" borderId="4" applyNumberFormat="1" applyFont="1" applyFill="1" applyBorder="1" applyAlignment="1" applyProtection="0">
      <alignment horizontal="right" vertical="top" readingOrder="1"/>
    </xf>
    <xf numFmtId="49" fontId="12" fillId="6" borderId="19" applyNumberFormat="1" applyFont="1" applyFill="1" applyBorder="1" applyAlignment="1" applyProtection="0">
      <alignment horizontal="right" vertical="top" readingOrder="1"/>
    </xf>
    <xf numFmtId="0" fontId="12" fillId="6" borderId="20" applyNumberFormat="0" applyFont="1" applyFill="1" applyBorder="1" applyAlignment="1" applyProtection="0">
      <alignment vertical="top" readingOrder="1"/>
    </xf>
    <xf numFmtId="0" fontId="12" fillId="6" borderId="21" applyNumberFormat="0" applyFont="1" applyFill="1" applyBorder="1" applyAlignment="1" applyProtection="0">
      <alignment vertical="top" wrapText="1" readingOrder="1"/>
    </xf>
    <xf numFmtId="0" fontId="12" fillId="6" borderId="21" applyNumberFormat="0" applyFont="1" applyFill="1" applyBorder="1" applyAlignment="1" applyProtection="0">
      <alignment horizontal="left" vertical="top" wrapText="1" readingOrder="1"/>
    </xf>
    <xf numFmtId="59" fontId="13" fillId="6" borderId="21" applyNumberFormat="1" applyFont="1" applyFill="1" applyBorder="1" applyAlignment="1" applyProtection="0">
      <alignment horizontal="right" vertical="top" wrapText="1" readingOrder="1"/>
    </xf>
    <xf numFmtId="59" fontId="12" fillId="6" borderId="21" applyNumberFormat="1" applyFont="1" applyFill="1" applyBorder="1" applyAlignment="1" applyProtection="0">
      <alignment horizontal="right" vertical="top" wrapText="1" readingOrder="1"/>
    </xf>
    <xf numFmtId="59" fontId="12" fillId="6" borderId="22" applyNumberFormat="1" applyFont="1" applyFill="1" applyBorder="1" applyAlignment="1" applyProtection="0">
      <alignment horizontal="right" vertical="top" wrapText="1" readingOrder="1"/>
    </xf>
    <xf numFmtId="59" fontId="12" fillId="6" borderId="20" applyNumberFormat="1" applyFont="1" applyFill="1" applyBorder="1" applyAlignment="1" applyProtection="0">
      <alignment horizontal="right" vertical="top" wrapText="1" readingOrder="1"/>
    </xf>
    <xf numFmtId="49" fontId="12" fillId="6" borderId="20" applyNumberFormat="1" applyFont="1" applyFill="1" applyBorder="1" applyAlignment="1" applyProtection="0">
      <alignment horizontal="left" vertical="top" wrapText="1" readingOrder="1"/>
    </xf>
    <xf numFmtId="49" fontId="12" fillId="6" borderId="21" applyNumberFormat="1" applyFont="1" applyFill="1" applyBorder="1" applyAlignment="1" applyProtection="0">
      <alignment horizontal="center" vertical="top" wrapText="1" readingOrder="1"/>
    </xf>
    <xf numFmtId="49" fontId="12" fillId="6" borderId="21" applyNumberFormat="1" applyFont="1" applyFill="1" applyBorder="1" applyAlignment="1" applyProtection="0">
      <alignment horizontal="right" vertical="top" readingOrder="1"/>
    </xf>
    <xf numFmtId="49" fontId="12" fillId="6" borderId="22" applyNumberFormat="1" applyFont="1" applyFill="1" applyBorder="1" applyAlignment="1" applyProtection="0">
      <alignment horizontal="right" vertical="top" readingOrder="1"/>
    </xf>
    <xf numFmtId="49" fontId="12" fillId="7" borderId="23" applyNumberFormat="1" applyFont="1" applyFill="1" applyBorder="1" applyAlignment="1" applyProtection="0">
      <alignment vertical="top" readingOrder="1"/>
    </xf>
    <xf numFmtId="49" fontId="12" fillId="7" borderId="24" applyNumberFormat="1" applyFont="1" applyFill="1" applyBorder="1" applyAlignment="1" applyProtection="0">
      <alignment vertical="top" wrapText="1" readingOrder="1"/>
    </xf>
    <xf numFmtId="0" fontId="12" fillId="7" borderId="24" applyNumberFormat="0" applyFont="1" applyFill="1" applyBorder="1" applyAlignment="1" applyProtection="0">
      <alignment horizontal="left" vertical="top" wrapText="1" readingOrder="1"/>
    </xf>
    <xf numFmtId="59" fontId="13" fillId="7" borderId="24" applyNumberFormat="1" applyFont="1" applyFill="1" applyBorder="1" applyAlignment="1" applyProtection="0">
      <alignment horizontal="right" vertical="top" wrapText="1" readingOrder="1"/>
    </xf>
    <xf numFmtId="59" fontId="12" fillId="7" borderId="24" applyNumberFormat="1" applyFont="1" applyFill="1" applyBorder="1" applyAlignment="1" applyProtection="0">
      <alignment horizontal="right" vertical="top" wrapText="1" readingOrder="1"/>
    </xf>
    <xf numFmtId="59" fontId="12" fillId="7" borderId="25" applyNumberFormat="1" applyFont="1" applyFill="1" applyBorder="1" applyAlignment="1" applyProtection="0">
      <alignment horizontal="right" vertical="top" wrapText="1" readingOrder="1"/>
    </xf>
    <xf numFmtId="59" fontId="12" fillId="7" borderId="23" applyNumberFormat="1" applyFont="1" applyFill="1" applyBorder="1" applyAlignment="1" applyProtection="0">
      <alignment horizontal="right" vertical="top" wrapText="1" readingOrder="1"/>
    </xf>
    <xf numFmtId="49" fontId="12" fillId="7" borderId="23" applyNumberFormat="1" applyFont="1" applyFill="1" applyBorder="1" applyAlignment="1" applyProtection="0">
      <alignment horizontal="left" vertical="top" wrapText="1" readingOrder="1"/>
    </xf>
    <xf numFmtId="49" fontId="12" fillId="7" borderId="24" applyNumberFormat="1" applyFont="1" applyFill="1" applyBorder="1" applyAlignment="1" applyProtection="0">
      <alignment horizontal="center" vertical="top" wrapText="1" readingOrder="1"/>
    </xf>
    <xf numFmtId="49" fontId="12" fillId="7" borderId="24" applyNumberFormat="1" applyFont="1" applyFill="1" applyBorder="1" applyAlignment="1" applyProtection="0">
      <alignment horizontal="right" vertical="top" readingOrder="1"/>
    </xf>
    <xf numFmtId="49" fontId="12" fillId="7" borderId="25" applyNumberFormat="1" applyFont="1" applyFill="1" applyBorder="1" applyAlignment="1" applyProtection="0">
      <alignment horizontal="right" vertical="top" readingOrder="1"/>
    </xf>
    <xf numFmtId="49" fontId="12" fillId="4" borderId="15" applyNumberFormat="1" applyFont="1" applyFill="1" applyBorder="1" applyAlignment="1" applyProtection="0">
      <alignment vertical="top" readingOrder="1"/>
    </xf>
    <xf numFmtId="49" fontId="12" fillId="4" borderId="16" applyNumberFormat="1" applyFont="1" applyFill="1" applyBorder="1" applyAlignment="1" applyProtection="0">
      <alignment vertical="top" wrapText="1" readingOrder="1"/>
    </xf>
    <xf numFmtId="0" fontId="12" fillId="4" borderId="16" applyNumberFormat="0" applyFont="1" applyFill="1" applyBorder="1" applyAlignment="1" applyProtection="0">
      <alignment horizontal="left" vertical="top" wrapText="1" readingOrder="1"/>
    </xf>
    <xf numFmtId="59" fontId="13" fillId="4" borderId="16" applyNumberFormat="1" applyFont="1" applyFill="1" applyBorder="1" applyAlignment="1" applyProtection="0">
      <alignment horizontal="right" vertical="top" wrapText="1" readingOrder="1"/>
    </xf>
    <xf numFmtId="59" fontId="12" fillId="4" borderId="16" applyNumberFormat="1" applyFont="1" applyFill="1" applyBorder="1" applyAlignment="1" applyProtection="0">
      <alignment horizontal="right" vertical="top" wrapText="1" readingOrder="1"/>
    </xf>
    <xf numFmtId="59" fontId="12" fillId="4" borderId="17" applyNumberFormat="1" applyFont="1" applyFill="1" applyBorder="1" applyAlignment="1" applyProtection="0">
      <alignment horizontal="right" vertical="top" wrapText="1" readingOrder="1"/>
    </xf>
    <xf numFmtId="59" fontId="12" fillId="4" borderId="15" applyNumberFormat="1" applyFont="1" applyFill="1" applyBorder="1" applyAlignment="1" applyProtection="0">
      <alignment horizontal="right" vertical="top" wrapText="1" readingOrder="1"/>
    </xf>
    <xf numFmtId="49" fontId="12" fillId="4" borderId="15" applyNumberFormat="1" applyFont="1" applyFill="1" applyBorder="1" applyAlignment="1" applyProtection="0">
      <alignment horizontal="left" vertical="top" wrapText="1" readingOrder="1"/>
    </xf>
    <xf numFmtId="49" fontId="12" fillId="4" borderId="16" applyNumberFormat="1" applyFont="1" applyFill="1" applyBorder="1" applyAlignment="1" applyProtection="0">
      <alignment horizontal="center" vertical="top" wrapText="1" readingOrder="1"/>
    </xf>
    <xf numFmtId="49" fontId="12" fillId="4" borderId="16" applyNumberFormat="1" applyFont="1" applyFill="1" applyBorder="1" applyAlignment="1" applyProtection="0">
      <alignment horizontal="right" vertical="top" readingOrder="1"/>
    </xf>
    <xf numFmtId="49" fontId="12" fillId="4" borderId="17" applyNumberFormat="1" applyFont="1" applyFill="1" applyBorder="1" applyAlignment="1" applyProtection="0">
      <alignment horizontal="right" vertical="top" readingOrder="1"/>
    </xf>
    <xf numFmtId="0" fontId="12" fillId="4" borderId="18" applyNumberFormat="0" applyFont="1" applyFill="1" applyBorder="1" applyAlignment="1" applyProtection="0">
      <alignment vertical="top" readingOrder="1"/>
    </xf>
    <xf numFmtId="0" fontId="12" fillId="4" borderId="4" applyNumberFormat="0" applyFont="1" applyFill="1" applyBorder="1" applyAlignment="1" applyProtection="0">
      <alignment vertical="top" wrapText="1" readingOrder="1"/>
    </xf>
    <xf numFmtId="49" fontId="12" fillId="4" borderId="4" applyNumberFormat="1" applyFont="1" applyFill="1" applyBorder="1" applyAlignment="1" applyProtection="0">
      <alignment horizontal="left" vertical="top" wrapText="1" readingOrder="1"/>
    </xf>
    <xf numFmtId="59" fontId="13" fillId="4" borderId="4" applyNumberFormat="1" applyFont="1" applyFill="1" applyBorder="1" applyAlignment="1" applyProtection="0">
      <alignment horizontal="right" vertical="top" wrapText="1" readingOrder="1"/>
    </xf>
    <xf numFmtId="59" fontId="12" fillId="4" borderId="4" applyNumberFormat="1" applyFont="1" applyFill="1" applyBorder="1" applyAlignment="1" applyProtection="0">
      <alignment horizontal="right" vertical="top" wrapText="1" readingOrder="1"/>
    </xf>
    <xf numFmtId="59" fontId="12" fillId="4" borderId="19" applyNumberFormat="1" applyFont="1" applyFill="1" applyBorder="1" applyAlignment="1" applyProtection="0">
      <alignment horizontal="right" vertical="top" wrapText="1" readingOrder="1"/>
    </xf>
    <xf numFmtId="59" fontId="12" fillId="4" borderId="18" applyNumberFormat="1" applyFont="1" applyFill="1" applyBorder="1" applyAlignment="1" applyProtection="0">
      <alignment horizontal="right" vertical="top" wrapText="1" readingOrder="1"/>
    </xf>
    <xf numFmtId="49" fontId="12" fillId="4" borderId="18" applyNumberFormat="1" applyFont="1" applyFill="1" applyBorder="1" applyAlignment="1" applyProtection="0">
      <alignment horizontal="left" vertical="top" wrapText="1" readingOrder="1"/>
    </xf>
    <xf numFmtId="49" fontId="12" fillId="4" borderId="4" applyNumberFormat="1" applyFont="1" applyFill="1" applyBorder="1" applyAlignment="1" applyProtection="0">
      <alignment horizontal="center" vertical="top" wrapText="1" readingOrder="1"/>
    </xf>
    <xf numFmtId="49" fontId="12" fillId="4" borderId="4" applyNumberFormat="1" applyFont="1" applyFill="1" applyBorder="1" applyAlignment="1" applyProtection="0">
      <alignment horizontal="right" vertical="top" readingOrder="1"/>
    </xf>
    <xf numFmtId="49" fontId="12" fillId="4" borderId="19" applyNumberFormat="1" applyFont="1" applyFill="1" applyBorder="1" applyAlignment="1" applyProtection="0">
      <alignment horizontal="right" vertical="top" readingOrder="1"/>
    </xf>
    <xf numFmtId="0" fontId="12" fillId="4" borderId="20" applyNumberFormat="0" applyFont="1" applyFill="1" applyBorder="1" applyAlignment="1" applyProtection="0">
      <alignment vertical="top" readingOrder="1"/>
    </xf>
    <xf numFmtId="0" fontId="12" fillId="4" borderId="21" applyNumberFormat="0" applyFont="1" applyFill="1" applyBorder="1" applyAlignment="1" applyProtection="0">
      <alignment vertical="top" wrapText="1" readingOrder="1"/>
    </xf>
    <xf numFmtId="49" fontId="12" fillId="4" borderId="21" applyNumberFormat="1" applyFont="1" applyFill="1" applyBorder="1" applyAlignment="1" applyProtection="0">
      <alignment horizontal="left" vertical="top" wrapText="1" readingOrder="1"/>
    </xf>
    <xf numFmtId="59" fontId="13" fillId="4" borderId="21" applyNumberFormat="1" applyFont="1" applyFill="1" applyBorder="1" applyAlignment="1" applyProtection="0">
      <alignment horizontal="right" vertical="top" wrapText="1" readingOrder="1"/>
    </xf>
    <xf numFmtId="59" fontId="12" fillId="4" borderId="21" applyNumberFormat="1" applyFont="1" applyFill="1" applyBorder="1" applyAlignment="1" applyProtection="0">
      <alignment horizontal="right" vertical="top" wrapText="1" readingOrder="1"/>
    </xf>
    <xf numFmtId="59" fontId="12" fillId="4" borderId="22" applyNumberFormat="1" applyFont="1" applyFill="1" applyBorder="1" applyAlignment="1" applyProtection="0">
      <alignment horizontal="right" vertical="top" wrapText="1" readingOrder="1"/>
    </xf>
    <xf numFmtId="59" fontId="12" fillId="4" borderId="20" applyNumberFormat="1" applyFont="1" applyFill="1" applyBorder="1" applyAlignment="1" applyProtection="0">
      <alignment horizontal="right" vertical="top" wrapText="1" readingOrder="1"/>
    </xf>
    <xf numFmtId="0" fontId="12" fillId="4" borderId="20" applyNumberFormat="0" applyFont="1" applyFill="1" applyBorder="1" applyAlignment="1" applyProtection="0">
      <alignment horizontal="left" vertical="top" wrapText="1" readingOrder="1"/>
    </xf>
    <xf numFmtId="0" fontId="12" fillId="4" borderId="21" applyNumberFormat="0" applyFont="1" applyFill="1" applyBorder="1" applyAlignment="1" applyProtection="0">
      <alignment horizontal="center" vertical="top" wrapText="1" readingOrder="1"/>
    </xf>
    <xf numFmtId="0" fontId="12" fillId="4" borderId="21" applyNumberFormat="0" applyFont="1" applyFill="1" applyBorder="1" applyAlignment="1" applyProtection="0">
      <alignment horizontal="right" vertical="top" readingOrder="1"/>
    </xf>
    <xf numFmtId="0" fontId="12" fillId="4" borderId="22" applyNumberFormat="0" applyFont="1" applyFill="1" applyBorder="1" applyAlignment="1" applyProtection="0">
      <alignment horizontal="right" vertical="top" readingOrder="1"/>
    </xf>
    <xf numFmtId="49" fontId="12" fillId="4" borderId="16" applyNumberFormat="1" applyFont="1" applyFill="1" applyBorder="1" applyAlignment="1" applyProtection="0">
      <alignment horizontal="left" vertical="top" wrapText="1" readingOrder="1"/>
    </xf>
    <xf numFmtId="0" fontId="12" fillId="4" borderId="21" applyNumberFormat="0" applyFont="1" applyFill="1" applyBorder="1" applyAlignment="1" applyProtection="0">
      <alignment horizontal="left" vertical="top" wrapText="1" readingOrder="1"/>
    </xf>
    <xf numFmtId="49" fontId="12" fillId="4" borderId="20" applyNumberFormat="1" applyFont="1" applyFill="1" applyBorder="1" applyAlignment="1" applyProtection="0">
      <alignment horizontal="left" vertical="top" wrapText="1" readingOrder="1"/>
    </xf>
    <xf numFmtId="49" fontId="12" fillId="4" borderId="21" applyNumberFormat="1" applyFont="1" applyFill="1" applyBorder="1" applyAlignment="1" applyProtection="0">
      <alignment horizontal="center" vertical="top" wrapText="1" readingOrder="1"/>
    </xf>
    <xf numFmtId="49" fontId="12" fillId="4" borderId="21" applyNumberFormat="1" applyFont="1" applyFill="1" applyBorder="1" applyAlignment="1" applyProtection="0">
      <alignment horizontal="right" vertical="top" readingOrder="1"/>
    </xf>
    <xf numFmtId="49" fontId="12" fillId="4" borderId="22" applyNumberFormat="1" applyFont="1" applyFill="1" applyBorder="1" applyAlignment="1" applyProtection="0">
      <alignment horizontal="right" vertical="top" readingOrder="1"/>
    </xf>
    <xf numFmtId="0" fontId="12" fillId="4" borderId="16" applyNumberFormat="0" applyFont="1" applyFill="1" applyBorder="1" applyAlignment="1" applyProtection="0">
      <alignment horizontal="right" vertical="top" readingOrder="1"/>
    </xf>
    <xf numFmtId="0" fontId="12" fillId="4" borderId="17" applyNumberFormat="0" applyFont="1" applyFill="1" applyBorder="1" applyAlignment="1" applyProtection="0">
      <alignment horizontal="right" vertical="top" readingOrder="1"/>
    </xf>
    <xf numFmtId="0" fontId="12" fillId="4" borderId="18" applyNumberFormat="0" applyFont="1" applyFill="1" applyBorder="1" applyAlignment="1" applyProtection="0">
      <alignment horizontal="left" vertical="top" wrapText="1" readingOrder="1"/>
    </xf>
    <xf numFmtId="0" fontId="12" fillId="4" borderId="4" applyNumberFormat="0" applyFont="1" applyFill="1" applyBorder="1" applyAlignment="1" applyProtection="0">
      <alignment horizontal="center" vertical="top" wrapText="1" readingOrder="1"/>
    </xf>
    <xf numFmtId="0" fontId="12" fillId="4" borderId="4" applyNumberFormat="0" applyFont="1" applyFill="1" applyBorder="1" applyAlignment="1" applyProtection="0">
      <alignment horizontal="right" vertical="top" readingOrder="1"/>
    </xf>
    <xf numFmtId="0" fontId="12" fillId="4" borderId="19" applyNumberFormat="0" applyFont="1" applyFill="1" applyBorder="1" applyAlignment="1" applyProtection="0">
      <alignment horizontal="right" vertical="top" readingOrder="1"/>
    </xf>
    <xf numFmtId="49" fontId="12" fillId="4" borderId="23" applyNumberFormat="1" applyFont="1" applyFill="1" applyBorder="1" applyAlignment="1" applyProtection="0">
      <alignment vertical="top" readingOrder="1"/>
    </xf>
    <xf numFmtId="49" fontId="12" fillId="4" borderId="24" applyNumberFormat="1" applyFont="1" applyFill="1" applyBorder="1" applyAlignment="1" applyProtection="0">
      <alignment vertical="top" wrapText="1" readingOrder="1"/>
    </xf>
    <xf numFmtId="49" fontId="12" fillId="4" borderId="24" applyNumberFormat="1" applyFont="1" applyFill="1" applyBorder="1" applyAlignment="1" applyProtection="0">
      <alignment horizontal="left" vertical="top" wrapText="1" readingOrder="1"/>
    </xf>
    <xf numFmtId="59" fontId="13" fillId="4" borderId="24" applyNumberFormat="1" applyFont="1" applyFill="1" applyBorder="1" applyAlignment="1" applyProtection="0">
      <alignment horizontal="right" vertical="top" wrapText="1" readingOrder="1"/>
    </xf>
    <xf numFmtId="59" fontId="12" fillId="4" borderId="24" applyNumberFormat="1" applyFont="1" applyFill="1" applyBorder="1" applyAlignment="1" applyProtection="0">
      <alignment horizontal="right" vertical="top" wrapText="1" readingOrder="1"/>
    </xf>
    <xf numFmtId="59" fontId="12" fillId="4" borderId="25" applyNumberFormat="1" applyFont="1" applyFill="1" applyBorder="1" applyAlignment="1" applyProtection="0">
      <alignment horizontal="right" vertical="top" wrapText="1" readingOrder="1"/>
    </xf>
    <xf numFmtId="59" fontId="12" fillId="4" borderId="23" applyNumberFormat="1" applyFont="1" applyFill="1" applyBorder="1" applyAlignment="1" applyProtection="0">
      <alignment horizontal="right" vertical="top" wrapText="1" readingOrder="1"/>
    </xf>
    <xf numFmtId="49" fontId="12" fillId="4" borderId="23" applyNumberFormat="1" applyFont="1" applyFill="1" applyBorder="1" applyAlignment="1" applyProtection="0">
      <alignment horizontal="left" vertical="top" wrapText="1" readingOrder="1"/>
    </xf>
    <xf numFmtId="49" fontId="12" fillId="4" borderId="24" applyNumberFormat="1" applyFont="1" applyFill="1" applyBorder="1" applyAlignment="1" applyProtection="0">
      <alignment horizontal="center" vertical="top" wrapText="1" readingOrder="1"/>
    </xf>
    <xf numFmtId="49" fontId="12" fillId="4" borderId="24" applyNumberFormat="1" applyFont="1" applyFill="1" applyBorder="1" applyAlignment="1" applyProtection="0">
      <alignment horizontal="right" vertical="top" readingOrder="1"/>
    </xf>
    <xf numFmtId="49" fontId="12" fillId="4" borderId="25" applyNumberFormat="1" applyFont="1" applyFill="1" applyBorder="1" applyAlignment="1" applyProtection="0">
      <alignment horizontal="right" vertical="top" readingOrder="1"/>
    </xf>
    <xf numFmtId="0" fontId="12" fillId="4" borderId="24" applyNumberFormat="0" applyFont="1" applyFill="1" applyBorder="1" applyAlignment="1" applyProtection="0">
      <alignment horizontal="right" vertical="top" readingOrder="1"/>
    </xf>
    <xf numFmtId="0" fontId="12" fillId="4" borderId="25" applyNumberFormat="0" applyFont="1" applyFill="1" applyBorder="1" applyAlignment="1" applyProtection="0">
      <alignment horizontal="right" vertical="top" readingOrder="1"/>
    </xf>
    <xf numFmtId="0" fontId="12" fillId="4" borderId="23" applyNumberFormat="0" applyFont="1" applyFill="1" applyBorder="1" applyAlignment="1" applyProtection="0">
      <alignment vertical="top" readingOrder="1"/>
    </xf>
    <xf numFmtId="0" fontId="12" fillId="4" borderId="24" applyNumberFormat="0" applyFont="1" applyFill="1" applyBorder="1" applyAlignment="1" applyProtection="0">
      <alignment vertical="top" wrapText="1" readingOrder="1"/>
    </xf>
    <xf numFmtId="0" fontId="12" fillId="4" borderId="24" applyNumberFormat="0" applyFont="1" applyFill="1" applyBorder="1" applyAlignment="1" applyProtection="0">
      <alignment horizontal="left" vertical="top" wrapText="1" readingOrder="1"/>
    </xf>
    <xf numFmtId="0" fontId="12" fillId="4" borderId="23" applyNumberFormat="0" applyFont="1" applyFill="1" applyBorder="1" applyAlignment="1" applyProtection="0">
      <alignment horizontal="left" vertical="top" wrapText="1" readingOrder="1"/>
    </xf>
    <xf numFmtId="0" fontId="12" fillId="4" borderId="24" applyNumberFormat="0" applyFont="1" applyFill="1" applyBorder="1" applyAlignment="1" applyProtection="0">
      <alignment horizontal="center" vertical="top" wrapText="1" readingOrder="1"/>
    </xf>
    <xf numFmtId="49" fontId="12" fillId="7" borderId="15" applyNumberFormat="1" applyFont="1" applyFill="1" applyBorder="1" applyAlignment="1" applyProtection="0">
      <alignment vertical="top" readingOrder="1"/>
    </xf>
    <xf numFmtId="49" fontId="12" fillId="7" borderId="16" applyNumberFormat="1" applyFont="1" applyFill="1" applyBorder="1" applyAlignment="1" applyProtection="0">
      <alignment vertical="top" wrapText="1" readingOrder="1"/>
    </xf>
    <xf numFmtId="0" fontId="12" fillId="7" borderId="16" applyNumberFormat="0" applyFont="1" applyFill="1" applyBorder="1" applyAlignment="1" applyProtection="0">
      <alignment horizontal="left" vertical="top" wrapText="1" readingOrder="1"/>
    </xf>
    <xf numFmtId="59" fontId="13" fillId="7" borderId="16" applyNumberFormat="1" applyFont="1" applyFill="1" applyBorder="1" applyAlignment="1" applyProtection="0">
      <alignment horizontal="right" vertical="top" wrapText="1" readingOrder="1"/>
    </xf>
    <xf numFmtId="59" fontId="12" fillId="7" borderId="16" applyNumberFormat="1" applyFont="1" applyFill="1" applyBorder="1" applyAlignment="1" applyProtection="0">
      <alignment horizontal="right" vertical="top" wrapText="1" readingOrder="1"/>
    </xf>
    <xf numFmtId="59" fontId="12" fillId="7" borderId="17" applyNumberFormat="1" applyFont="1" applyFill="1" applyBorder="1" applyAlignment="1" applyProtection="0">
      <alignment horizontal="right" vertical="top" wrapText="1" readingOrder="1"/>
    </xf>
    <xf numFmtId="59" fontId="12" fillId="7" borderId="15" applyNumberFormat="1" applyFont="1" applyFill="1" applyBorder="1" applyAlignment="1" applyProtection="0">
      <alignment horizontal="right" vertical="top" wrapText="1" readingOrder="1"/>
    </xf>
    <xf numFmtId="49" fontId="12" fillId="7" borderId="15" applyNumberFormat="1" applyFont="1" applyFill="1" applyBorder="1" applyAlignment="1" applyProtection="0">
      <alignment horizontal="left" vertical="top" wrapText="1" readingOrder="1"/>
    </xf>
    <xf numFmtId="49" fontId="12" fillId="7" borderId="16" applyNumberFormat="1" applyFont="1" applyFill="1" applyBorder="1" applyAlignment="1" applyProtection="0">
      <alignment horizontal="center" vertical="top" wrapText="1" readingOrder="1"/>
    </xf>
    <xf numFmtId="49" fontId="12" fillId="7" borderId="16" applyNumberFormat="1" applyFont="1" applyFill="1" applyBorder="1" applyAlignment="1" applyProtection="0">
      <alignment horizontal="right" vertical="top" readingOrder="1"/>
    </xf>
    <xf numFmtId="49" fontId="12" fillId="7" borderId="17" applyNumberFormat="1" applyFont="1" applyFill="1" applyBorder="1" applyAlignment="1" applyProtection="0">
      <alignment horizontal="right" vertical="top" readingOrder="1"/>
    </xf>
    <xf numFmtId="0" fontId="12" fillId="7" borderId="20" applyNumberFormat="0" applyFont="1" applyFill="1" applyBorder="1" applyAlignment="1" applyProtection="0">
      <alignment vertical="top" readingOrder="1"/>
    </xf>
    <xf numFmtId="0" fontId="12" fillId="7" borderId="21" applyNumberFormat="0" applyFont="1" applyFill="1" applyBorder="1" applyAlignment="1" applyProtection="0">
      <alignment vertical="top" wrapText="1" readingOrder="1"/>
    </xf>
    <xf numFmtId="0" fontId="12" fillId="7" borderId="21" applyNumberFormat="0" applyFont="1" applyFill="1" applyBorder="1" applyAlignment="1" applyProtection="0">
      <alignment horizontal="left" vertical="top" wrapText="1" readingOrder="1"/>
    </xf>
    <xf numFmtId="59" fontId="13" fillId="7" borderId="21" applyNumberFormat="1" applyFont="1" applyFill="1" applyBorder="1" applyAlignment="1" applyProtection="0">
      <alignment horizontal="right" vertical="top" wrapText="1" readingOrder="1"/>
    </xf>
    <xf numFmtId="59" fontId="12" fillId="7" borderId="21" applyNumberFormat="1" applyFont="1" applyFill="1" applyBorder="1" applyAlignment="1" applyProtection="0">
      <alignment horizontal="right" vertical="top" wrapText="1" readingOrder="1"/>
    </xf>
    <xf numFmtId="59" fontId="12" fillId="7" borderId="22" applyNumberFormat="1" applyFont="1" applyFill="1" applyBorder="1" applyAlignment="1" applyProtection="0">
      <alignment horizontal="right" vertical="top" wrapText="1" readingOrder="1"/>
    </xf>
    <xf numFmtId="59" fontId="12" fillId="7" borderId="20" applyNumberFormat="1" applyFont="1" applyFill="1" applyBorder="1" applyAlignment="1" applyProtection="0">
      <alignment horizontal="right" vertical="top" wrapText="1" readingOrder="1"/>
    </xf>
    <xf numFmtId="49" fontId="12" fillId="7" borderId="20" applyNumberFormat="1" applyFont="1" applyFill="1" applyBorder="1" applyAlignment="1" applyProtection="0">
      <alignment horizontal="left" vertical="top" wrapText="1" readingOrder="1"/>
    </xf>
    <xf numFmtId="49" fontId="12" fillId="7" borderId="21" applyNumberFormat="1" applyFont="1" applyFill="1" applyBorder="1" applyAlignment="1" applyProtection="0">
      <alignment horizontal="center" vertical="top" wrapText="1" readingOrder="1"/>
    </xf>
    <xf numFmtId="49" fontId="12" fillId="7" borderId="21" applyNumberFormat="1" applyFont="1" applyFill="1" applyBorder="1" applyAlignment="1" applyProtection="0">
      <alignment horizontal="right" vertical="top" readingOrder="1"/>
    </xf>
    <xf numFmtId="49" fontId="12" fillId="7" borderId="22" applyNumberFormat="1" applyFont="1" applyFill="1" applyBorder="1" applyAlignment="1" applyProtection="0">
      <alignment horizontal="right" vertical="top" readingOrder="1"/>
    </xf>
    <xf numFmtId="0" fontId="12" fillId="4" borderId="4" applyNumberFormat="0" applyFont="1" applyFill="1" applyBorder="1" applyAlignment="1" applyProtection="0">
      <alignment horizontal="left" vertical="top" wrapText="1" readingOrder="1"/>
    </xf>
    <xf numFmtId="49" fontId="12" fillId="6" borderId="23" applyNumberFormat="1" applyFont="1" applyFill="1" applyBorder="1" applyAlignment="1" applyProtection="0">
      <alignment vertical="top" readingOrder="1"/>
    </xf>
    <xf numFmtId="49" fontId="12" fillId="6" borderId="24" applyNumberFormat="1" applyFont="1" applyFill="1" applyBorder="1" applyAlignment="1" applyProtection="0">
      <alignment vertical="top" wrapText="1" readingOrder="1"/>
    </xf>
    <xf numFmtId="0" fontId="12" fillId="6" borderId="24" applyNumberFormat="0" applyFont="1" applyFill="1" applyBorder="1" applyAlignment="1" applyProtection="0">
      <alignment horizontal="left" vertical="top" wrapText="1" readingOrder="1"/>
    </xf>
    <xf numFmtId="59" fontId="13" fillId="6" borderId="24" applyNumberFormat="1" applyFont="1" applyFill="1" applyBorder="1" applyAlignment="1" applyProtection="0">
      <alignment horizontal="right" vertical="top" wrapText="1" readingOrder="1"/>
    </xf>
    <xf numFmtId="59" fontId="12" fillId="6" borderId="24" applyNumberFormat="1" applyFont="1" applyFill="1" applyBorder="1" applyAlignment="1" applyProtection="0">
      <alignment horizontal="right" vertical="top" wrapText="1" readingOrder="1"/>
    </xf>
    <xf numFmtId="59" fontId="12" fillId="6" borderId="25" applyNumberFormat="1" applyFont="1" applyFill="1" applyBorder="1" applyAlignment="1" applyProtection="0">
      <alignment horizontal="right" vertical="top" wrapText="1" readingOrder="1"/>
    </xf>
    <xf numFmtId="59" fontId="12" fillId="6" borderId="23" applyNumberFormat="1" applyFont="1" applyFill="1" applyBorder="1" applyAlignment="1" applyProtection="0">
      <alignment horizontal="right" vertical="top" wrapText="1" readingOrder="1"/>
    </xf>
    <xf numFmtId="49" fontId="12" fillId="6" borderId="23" applyNumberFormat="1" applyFont="1" applyFill="1" applyBorder="1" applyAlignment="1" applyProtection="0">
      <alignment horizontal="left" vertical="top" wrapText="1" readingOrder="1"/>
    </xf>
    <xf numFmtId="49" fontId="12" fillId="6" borderId="24" applyNumberFormat="1" applyFont="1" applyFill="1" applyBorder="1" applyAlignment="1" applyProtection="0">
      <alignment horizontal="center" vertical="top" wrapText="1" readingOrder="1"/>
    </xf>
    <xf numFmtId="49" fontId="12" fillId="6" borderId="24" applyNumberFormat="1" applyFont="1" applyFill="1" applyBorder="1" applyAlignment="1" applyProtection="0">
      <alignment horizontal="right" vertical="top" readingOrder="1"/>
    </xf>
    <xf numFmtId="49" fontId="12" fillId="6" borderId="25" applyNumberFormat="1" applyFont="1" applyFill="1" applyBorder="1" applyAlignment="1" applyProtection="0">
      <alignment horizontal="right" vertical="top" readingOrder="1"/>
    </xf>
    <xf numFmtId="0" fontId="12" fillId="4" borderId="26" applyNumberFormat="0" applyFont="1" applyFill="1" applyBorder="1" applyAlignment="1" applyProtection="0">
      <alignment vertical="top" readingOrder="1"/>
    </xf>
    <xf numFmtId="0" fontId="12" fillId="4" borderId="26" applyNumberFormat="0" applyFont="1" applyFill="1" applyBorder="1" applyAlignment="1" applyProtection="0">
      <alignment vertical="top" wrapText="1" readingOrder="1"/>
    </xf>
    <xf numFmtId="0" fontId="12" fillId="4" borderId="26" applyNumberFormat="0" applyFont="1" applyFill="1" applyBorder="1" applyAlignment="1" applyProtection="0">
      <alignment horizontal="left" vertical="top" wrapText="1" readingOrder="1"/>
    </xf>
    <xf numFmtId="59" fontId="13" fillId="4" borderId="26" applyNumberFormat="1" applyFont="1" applyFill="1" applyBorder="1" applyAlignment="1" applyProtection="0">
      <alignment horizontal="right" vertical="top" wrapText="1" readingOrder="1"/>
    </xf>
    <xf numFmtId="59" fontId="12" fillId="4" borderId="26" applyNumberFormat="1" applyFont="1" applyFill="1" applyBorder="1" applyAlignment="1" applyProtection="0">
      <alignment horizontal="right" vertical="top" wrapText="1" readingOrder="1"/>
    </xf>
    <xf numFmtId="0" fontId="12" fillId="4" borderId="26" applyNumberFormat="0" applyFont="1" applyFill="1" applyBorder="1" applyAlignment="1" applyProtection="0">
      <alignment horizontal="center" vertical="top" wrapText="1" readingOrder="1"/>
    </xf>
    <xf numFmtId="0" fontId="12" fillId="4" borderId="26" applyNumberFormat="0" applyFont="1" applyFill="1" applyBorder="1" applyAlignment="1" applyProtection="0">
      <alignment horizontal="right" vertical="top" readingOrder="1"/>
    </xf>
    <xf numFmtId="0" fontId="12" fillId="4" borderId="3" applyNumberFormat="0" applyFont="1" applyFill="1" applyBorder="1" applyAlignment="1" applyProtection="0">
      <alignment vertical="top" readingOrder="1"/>
    </xf>
    <xf numFmtId="49" fontId="13" fillId="4" borderId="3" applyNumberFormat="1" applyFont="1" applyFill="1" applyBorder="1" applyAlignment="1" applyProtection="0">
      <alignment horizontal="center" vertical="top" wrapText="1" readingOrder="1"/>
    </xf>
    <xf numFmtId="0" fontId="13" fillId="4" borderId="3" applyNumberFormat="0" applyFont="1" applyFill="1" applyBorder="1" applyAlignment="1" applyProtection="0">
      <alignment horizontal="center" vertical="top" wrapText="1" readingOrder="1"/>
    </xf>
    <xf numFmtId="59" fontId="12" fillId="4" borderId="3" applyNumberFormat="1" applyFont="1" applyFill="1" applyBorder="1" applyAlignment="1" applyProtection="0">
      <alignment horizontal="right" vertical="top" wrapText="1" readingOrder="1"/>
    </xf>
    <xf numFmtId="0" fontId="12" fillId="4" borderId="3" applyNumberFormat="0" applyFont="1" applyFill="1" applyBorder="1" applyAlignment="1" applyProtection="0">
      <alignment horizontal="left" vertical="top" wrapText="1" readingOrder="1"/>
    </xf>
    <xf numFmtId="0" fontId="12" fillId="4" borderId="3" applyNumberFormat="0" applyFont="1" applyFill="1" applyBorder="1" applyAlignment="1" applyProtection="0">
      <alignment horizontal="center" vertical="top" wrapText="1" readingOrder="1"/>
    </xf>
    <xf numFmtId="0" fontId="12" fillId="4" borderId="3" applyNumberFormat="0" applyFont="1" applyFill="1" applyBorder="1" applyAlignment="1" applyProtection="0">
      <alignment horizontal="right" vertical="top" readingOrder="1"/>
    </xf>
    <xf numFmtId="0" fontId="12" fillId="4" borderId="1" applyNumberFormat="0" applyFont="1" applyFill="1" applyBorder="1" applyAlignment="1" applyProtection="0">
      <alignment vertical="top" readingOrder="1"/>
    </xf>
    <xf numFmtId="0" fontId="12" fillId="4" borderId="1" applyNumberFormat="0" applyFont="1" applyFill="1" applyBorder="1" applyAlignment="1" applyProtection="0">
      <alignment vertical="top" wrapText="1" readingOrder="1"/>
    </xf>
    <xf numFmtId="0" fontId="12" fillId="4" borderId="1" applyNumberFormat="0" applyFont="1" applyFill="1" applyBorder="1" applyAlignment="1" applyProtection="0">
      <alignment horizontal="left" vertical="top" wrapText="1" readingOrder="1"/>
    </xf>
    <xf numFmtId="59" fontId="13" fillId="4" borderId="1" applyNumberFormat="1" applyFont="1" applyFill="1" applyBorder="1" applyAlignment="1" applyProtection="0">
      <alignment horizontal="right" vertical="top" wrapText="1" readingOrder="1"/>
    </xf>
    <xf numFmtId="59" fontId="12" fillId="4" borderId="1" applyNumberFormat="1" applyFont="1" applyFill="1" applyBorder="1" applyAlignment="1" applyProtection="0">
      <alignment horizontal="right" vertical="top" wrapText="1" readingOrder="1"/>
    </xf>
    <xf numFmtId="49" fontId="12" fillId="4" borderId="1" applyNumberFormat="1" applyFont="1" applyFill="1" applyBorder="1" applyAlignment="1" applyProtection="0">
      <alignment horizontal="center" vertical="top" wrapText="1" readingOrder="1"/>
    </xf>
    <xf numFmtId="59" fontId="12" fillId="4" borderId="1" applyNumberFormat="1" applyFont="1" applyFill="1" applyBorder="1" applyAlignment="1" applyProtection="0">
      <alignment horizontal="center" vertical="top" wrapText="1" readingOrder="1"/>
    </xf>
    <xf numFmtId="49" fontId="13" fillId="4" borderId="5" applyNumberFormat="1" applyFont="1" applyFill="1" applyBorder="1" applyAlignment="1" applyProtection="0">
      <alignment horizontal="center" vertical="center" wrapText="1" readingOrder="1"/>
    </xf>
    <xf numFmtId="0" fontId="13" fillId="4" borderId="6" applyNumberFormat="0" applyFont="1" applyFill="1" applyBorder="1" applyAlignment="1" applyProtection="0">
      <alignment horizontal="center" vertical="center" wrapText="1" readingOrder="1"/>
    </xf>
    <xf numFmtId="0" fontId="13" fillId="4" borderId="7" applyNumberFormat="0" applyFont="1" applyFill="1" applyBorder="1" applyAlignment="1" applyProtection="0">
      <alignment horizontal="center" vertical="center" wrapText="1" readingOrder="1"/>
    </xf>
    <xf numFmtId="49" fontId="13" fillId="4" borderId="27" applyNumberFormat="1" applyFont="1" applyFill="1" applyBorder="1" applyAlignment="1" applyProtection="0">
      <alignment horizontal="center" vertical="center" wrapText="1" readingOrder="1"/>
    </xf>
    <xf numFmtId="0" fontId="0" fillId="4" borderId="12" applyNumberFormat="0" applyFont="1" applyFill="1" applyBorder="1" applyAlignment="1" applyProtection="0">
      <alignment vertical="bottom" wrapText="1"/>
    </xf>
    <xf numFmtId="0" fontId="13" fillId="4" borderId="4" applyNumberFormat="0" applyFont="1" applyFill="1" applyBorder="1" applyAlignment="1" applyProtection="0">
      <alignment horizontal="center" vertical="center" readingOrder="1"/>
    </xf>
    <xf numFmtId="0" fontId="13" fillId="4" borderId="27" applyNumberFormat="0" applyFont="1" applyFill="1" applyBorder="1" applyAlignment="1" applyProtection="0">
      <alignment horizontal="center" vertical="center" wrapText="1" readingOrder="1"/>
    </xf>
    <xf numFmtId="0" fontId="13" fillId="4" borderId="28" applyNumberFormat="0" applyFont="1" applyFill="1" applyBorder="1" applyAlignment="1" applyProtection="0">
      <alignment horizontal="center" vertical="center" wrapText="1" readingOrder="1"/>
    </xf>
    <xf numFmtId="0" fontId="13" fillId="4" borderId="29" applyNumberFormat="0" applyFont="1" applyFill="1" applyBorder="1" applyAlignment="1" applyProtection="0">
      <alignment horizontal="center" vertical="center" wrapText="1" readingOrder="1"/>
    </xf>
    <xf numFmtId="0" fontId="12" fillId="4" borderId="4" applyNumberFormat="0" applyFont="1" applyFill="1" applyBorder="1" applyAlignment="1" applyProtection="0">
      <alignment horizontal="center" vertical="top" readingOrder="1"/>
    </xf>
    <xf numFmtId="49" fontId="12" fillId="4" borderId="4" applyNumberFormat="1" applyFont="1" applyFill="1" applyBorder="1" applyAlignment="1" applyProtection="0">
      <alignment vertical="top" wrapText="1" readingOrder="1"/>
    </xf>
    <xf numFmtId="49" fontId="12" fillId="4" borderId="4" applyNumberFormat="1" applyFont="1" applyFill="1" applyBorder="1" applyAlignment="1" applyProtection="0">
      <alignment horizontal="center" vertical="top" readingOrder="1"/>
    </xf>
    <xf numFmtId="0" fontId="13" fillId="8" borderId="4" applyNumberFormat="0" applyFont="1" applyFill="1" applyBorder="1" applyAlignment="1" applyProtection="0">
      <alignment vertical="top" readingOrder="1"/>
    </xf>
    <xf numFmtId="49" fontId="13" fillId="8" borderId="4" applyNumberFormat="1" applyFont="1" applyFill="1" applyBorder="1" applyAlignment="1" applyProtection="0">
      <alignment horizontal="left" vertical="top" wrapText="1" readingOrder="1"/>
    </xf>
    <xf numFmtId="59" fontId="13" fillId="8" borderId="4" applyNumberFormat="1" applyFont="1" applyFill="1" applyBorder="1" applyAlignment="1" applyProtection="0">
      <alignment horizontal="right" vertical="top" wrapText="1" readingOrder="1"/>
    </xf>
    <xf numFmtId="0" fontId="0" fillId="4" borderId="2" applyNumberFormat="0" applyFont="1" applyFill="1" applyBorder="1" applyAlignment="1" applyProtection="0">
      <alignment vertical="bottom" wrapText="1"/>
    </xf>
    <xf numFmtId="0" fontId="14" fillId="4" borderId="3" applyNumberFormat="0" applyFont="1" applyFill="1" applyBorder="1" applyAlignment="1" applyProtection="0">
      <alignment horizontal="right" vertical="bottom"/>
    </xf>
    <xf numFmtId="49" fontId="13" fillId="4" borderId="3" applyNumberFormat="1" applyFont="1" applyFill="1" applyBorder="1" applyAlignment="1" applyProtection="0">
      <alignment vertical="bottom" wrapText="1"/>
    </xf>
    <xf numFmtId="0" fontId="15" fillId="4" borderId="3" applyNumberFormat="0" applyFont="1" applyFill="1" applyBorder="1" applyAlignment="1" applyProtection="0">
      <alignment vertical="bottom" wrapText="1"/>
    </xf>
    <xf numFmtId="49" fontId="12" fillId="4" borderId="3" applyNumberFormat="1" applyFont="1" applyFill="1" applyBorder="1" applyAlignment="1" applyProtection="0">
      <alignment vertical="top" wrapText="1"/>
    </xf>
    <xf numFmtId="0" fontId="0" fillId="4" borderId="3" applyNumberFormat="0" applyFont="1" applyFill="1" applyBorder="1" applyAlignment="1" applyProtection="0">
      <alignment vertical="top" wrapText="1"/>
    </xf>
    <xf numFmtId="0" fontId="0" fillId="4" borderId="3" applyNumberFormat="0" applyFont="1" applyFill="1" applyBorder="1" applyAlignment="1" applyProtection="0">
      <alignment vertical="top"/>
    </xf>
    <xf numFmtId="0" fontId="12" fillId="4" borderId="3" applyNumberFormat="0" applyFont="1" applyFill="1" applyBorder="1" applyAlignment="1" applyProtection="0">
      <alignment vertical="top" wrapText="1"/>
    </xf>
    <xf numFmtId="0" fontId="12" fillId="4" borderId="3" applyNumberFormat="0" applyFont="1" applyFill="1" applyBorder="1" applyAlignment="1" applyProtection="0">
      <alignment vertical="top"/>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aaaaaa"/>
      <rgbColor rgb="ffffff00"/>
      <rgbColor rgb="ffccccff"/>
      <rgbColor rgb="ffccffcc"/>
      <rgbColor rgb="ffffff99"/>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xmlns:r="http://schemas.openxmlformats.org/officeDocument/2006/relationships" name="„Office“ tema">
  <a:themeElements>
    <a:clrScheme name="„Office“ tema">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ema">
      <a:majorFont>
        <a:latin typeface="Helvetica Neue"/>
        <a:ea typeface="Helvetica Neue"/>
        <a:cs typeface="Helvetica Neue"/>
      </a:majorFont>
      <a:minorFont>
        <a:latin typeface="Helvetica Neue"/>
        <a:ea typeface="Helvetica Neue"/>
        <a:cs typeface="Helvetica Neue"/>
      </a:minorFont>
    </a:fontScheme>
    <a:fmtScheme name="„Office“ tem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0.05" customHeight="1">
      <c r="B3" t="s" s="1">
        <v>0</v>
      </c>
      <c r="C3"/>
      <c r="D3"/>
    </row>
    <row r="7">
      <c r="B7" t="s" s="2">
        <v>1</v>
      </c>
      <c r="C7" t="s" s="2">
        <v>2</v>
      </c>
      <c r="D7" t="s" s="2">
        <v>3</v>
      </c>
    </row>
    <row r="9">
      <c r="B9" t="s" s="3">
        <v>4</v>
      </c>
      <c r="C9" s="3"/>
      <c r="D9" s="3"/>
    </row>
    <row r="10">
      <c r="B10" s="4"/>
      <c r="C10" t="s" s="4">
        <v>5</v>
      </c>
      <c r="D10" t="s" s="5">
        <v>4</v>
      </c>
    </row>
    <row r="11">
      <c r="B11" t="s" s="3">
        <v>399</v>
      </c>
      <c r="C11" s="3"/>
      <c r="D11" s="3"/>
    </row>
    <row r="12">
      <c r="B12" s="4"/>
      <c r="C12" t="s" s="4">
        <v>5</v>
      </c>
      <c r="D12" t="s" s="5">
        <v>399</v>
      </c>
    </row>
  </sheetData>
  <mergeCells count="1">
    <mergeCell ref="B3:D3"/>
  </mergeCells>
  <hyperlinks>
    <hyperlink ref="D10" location="'32 pr. aprašymas'!R1C1" tooltip="" display="32 pr. aprašymas"/>
    <hyperlink ref="D12" location="'32 pr. finansav.'!R1C1" tooltip="" display="32 pr. finansav."/>
  </hyperlinks>
</worksheet>
</file>

<file path=xl/worksheets/sheet2.xml><?xml version="1.0" encoding="utf-8"?>
<worksheet xmlns:r="http://schemas.openxmlformats.org/officeDocument/2006/relationships" xmlns="http://schemas.openxmlformats.org/spreadsheetml/2006/main">
  <dimension ref="A1:K445"/>
  <sheetViews>
    <sheetView workbookViewId="0" showGridLines="0" defaultGridColor="1"/>
  </sheetViews>
  <sheetFormatPr defaultColWidth="8.83333" defaultRowHeight="12.75" customHeight="1" outlineLevelRow="0" outlineLevelCol="0"/>
  <cols>
    <col min="1" max="1" width="16" style="6" customWidth="1"/>
    <col min="2" max="2" width="9.5" style="6" customWidth="1"/>
    <col min="3" max="3" width="7.5" style="6" customWidth="1"/>
    <col min="4" max="4" width="9.67188" style="6" customWidth="1"/>
    <col min="5" max="5" width="15" style="6" customWidth="1"/>
    <col min="6" max="6" width="9.5" style="6" customWidth="1"/>
    <col min="7" max="7" width="1.5" style="6" customWidth="1"/>
    <col min="8" max="8" width="5.5" style="6" customWidth="1"/>
    <col min="9" max="9" width="5.35156" style="6" customWidth="1"/>
    <col min="10" max="10" width="8.85156" style="6" customWidth="1"/>
    <col min="11" max="11" width="10.1719" style="6" customWidth="1"/>
    <col min="12" max="256" width="8.85156" style="6" customWidth="1"/>
  </cols>
  <sheetData>
    <row r="1" ht="21.6" customHeight="1">
      <c r="A1" t="s" s="7">
        <v>6</v>
      </c>
      <c r="B1" s="8"/>
      <c r="C1" s="8"/>
      <c r="D1" s="8"/>
      <c r="E1" s="8"/>
      <c r="F1" s="8"/>
      <c r="G1" s="8"/>
      <c r="H1" s="8"/>
      <c r="I1" s="8"/>
      <c r="J1" s="8"/>
      <c r="K1" s="8"/>
    </row>
    <row r="2" ht="13.5" customHeight="1">
      <c r="A2" s="9"/>
      <c r="B2" s="9"/>
      <c r="C2" s="9"/>
      <c r="D2" s="9"/>
      <c r="E2" s="9"/>
      <c r="F2" s="9"/>
      <c r="G2" s="9"/>
      <c r="H2" s="9"/>
      <c r="I2" s="9"/>
      <c r="J2" s="9"/>
      <c r="K2" s="9"/>
    </row>
    <row r="3" ht="21.6" customHeight="1">
      <c r="A3" t="s" s="10">
        <v>7</v>
      </c>
      <c r="B3" s="11"/>
      <c r="C3" s="11"/>
      <c r="D3" s="11"/>
      <c r="E3" s="11"/>
      <c r="F3" s="11"/>
      <c r="G3" s="11"/>
      <c r="H3" s="11"/>
      <c r="I3" s="11"/>
      <c r="J3" s="11"/>
      <c r="K3" s="11"/>
    </row>
    <row r="4" ht="11.45" customHeight="1">
      <c r="A4" s="12"/>
      <c r="B4" s="12"/>
      <c r="C4" s="12"/>
      <c r="D4" s="12"/>
      <c r="E4" s="12"/>
      <c r="F4" s="12"/>
      <c r="G4" s="12"/>
      <c r="H4" s="12"/>
      <c r="I4" s="12"/>
      <c r="J4" s="12"/>
      <c r="K4" s="12"/>
    </row>
    <row r="5" ht="18.6" customHeight="1">
      <c r="A5" t="s" s="13">
        <v>8</v>
      </c>
      <c r="B5" s="14"/>
      <c r="C5" t="s" s="13">
        <v>9</v>
      </c>
      <c r="D5" s="15"/>
      <c r="E5" s="16"/>
      <c r="F5" s="16"/>
      <c r="G5" s="16"/>
      <c r="H5" s="16"/>
      <c r="I5" s="16"/>
      <c r="J5" s="16"/>
      <c r="K5" s="17"/>
    </row>
    <row r="6" ht="369" customHeight="1">
      <c r="A6" t="s" s="13">
        <v>10</v>
      </c>
      <c r="B6" s="14"/>
      <c r="C6" t="s" s="18">
        <v>11</v>
      </c>
      <c r="D6" s="15"/>
      <c r="E6" s="16"/>
      <c r="F6" s="16"/>
      <c r="G6" s="16"/>
      <c r="H6" s="16"/>
      <c r="I6" s="16"/>
      <c r="J6" s="16"/>
      <c r="K6" s="17"/>
    </row>
    <row r="7" ht="159" customHeight="1">
      <c r="A7" t="s" s="13">
        <v>12</v>
      </c>
      <c r="B7" s="14"/>
      <c r="C7" t="s" s="18">
        <v>13</v>
      </c>
      <c r="D7" s="15"/>
      <c r="E7" s="16"/>
      <c r="F7" s="16"/>
      <c r="G7" s="16"/>
      <c r="H7" s="16"/>
      <c r="I7" s="16"/>
      <c r="J7" s="16"/>
      <c r="K7" s="17"/>
    </row>
    <row r="8" ht="8" customHeight="1">
      <c r="A8" s="19"/>
      <c r="B8" s="19"/>
      <c r="C8" s="19"/>
      <c r="D8" s="19"/>
      <c r="E8" s="19"/>
      <c r="F8" s="19"/>
      <c r="G8" s="19"/>
      <c r="H8" s="19"/>
      <c r="I8" s="19"/>
      <c r="J8" s="19"/>
      <c r="K8" s="19"/>
    </row>
    <row r="9" ht="35.25" customHeight="1">
      <c r="A9" t="s" s="13">
        <v>14</v>
      </c>
      <c r="B9" s="20"/>
      <c r="C9" t="s" s="13">
        <v>6</v>
      </c>
      <c r="D9" s="21"/>
      <c r="E9" s="22"/>
      <c r="F9" s="22"/>
      <c r="G9" s="23"/>
      <c r="H9" t="s" s="24">
        <v>15</v>
      </c>
      <c r="I9" s="20"/>
      <c r="J9" t="s" s="24">
        <v>16</v>
      </c>
      <c r="K9" s="20"/>
    </row>
    <row r="10" ht="8" customHeight="1">
      <c r="A10" s="19"/>
      <c r="B10" s="19"/>
      <c r="C10" s="19"/>
      <c r="D10" s="19"/>
      <c r="E10" s="19"/>
      <c r="F10" s="19"/>
      <c r="G10" s="19"/>
      <c r="H10" s="19"/>
      <c r="I10" s="19"/>
      <c r="J10" s="19"/>
      <c r="K10" s="19"/>
    </row>
    <row r="11" ht="134.25" customHeight="1">
      <c r="A11" t="s" s="25">
        <v>17</v>
      </c>
      <c r="B11" s="26"/>
      <c r="C11" t="s" s="27">
        <v>18</v>
      </c>
      <c r="D11" s="28"/>
      <c r="E11" s="28"/>
      <c r="F11" s="28"/>
      <c r="G11" s="28"/>
      <c r="H11" s="28"/>
      <c r="I11" s="28"/>
      <c r="J11" s="28"/>
      <c r="K11" s="26"/>
    </row>
    <row r="12" ht="351.75" customHeight="1">
      <c r="A12" s="29"/>
      <c r="B12" s="30"/>
      <c r="C12" t="s" s="31">
        <v>19</v>
      </c>
      <c r="D12" s="8"/>
      <c r="E12" s="8"/>
      <c r="F12" s="8"/>
      <c r="G12" s="8"/>
      <c r="H12" s="8"/>
      <c r="I12" s="8"/>
      <c r="J12" s="8"/>
      <c r="K12" s="30"/>
    </row>
    <row r="13" ht="32.85" customHeight="1">
      <c r="A13" t="s" s="13">
        <v>20</v>
      </c>
      <c r="B13" s="14"/>
      <c r="C13" t="s" s="18">
        <v>21</v>
      </c>
      <c r="D13" s="15"/>
      <c r="E13" s="16"/>
      <c r="F13" s="16"/>
      <c r="G13" s="17"/>
      <c r="H13" t="s" s="24">
        <v>15</v>
      </c>
      <c r="I13" s="14"/>
      <c r="J13" t="s" s="32">
        <v>22</v>
      </c>
      <c r="K13" s="14"/>
    </row>
    <row r="14" ht="69.75" customHeight="1">
      <c r="A14" t="s" s="13">
        <v>23</v>
      </c>
      <c r="B14" s="14"/>
      <c r="C14" t="s" s="18">
        <v>24</v>
      </c>
      <c r="D14" s="15"/>
      <c r="E14" s="16"/>
      <c r="F14" s="16"/>
      <c r="G14" s="17"/>
      <c r="H14" t="s" s="24">
        <v>15</v>
      </c>
      <c r="I14" s="14"/>
      <c r="J14" t="s" s="32">
        <v>25</v>
      </c>
      <c r="K14" s="14"/>
    </row>
    <row r="15" ht="8" customHeight="1">
      <c r="A15" s="19"/>
      <c r="B15" s="19"/>
      <c r="C15" s="19"/>
      <c r="D15" s="19"/>
      <c r="E15" s="19"/>
      <c r="F15" s="19"/>
      <c r="G15" s="19"/>
      <c r="H15" s="19"/>
      <c r="I15" s="19"/>
      <c r="J15" s="19"/>
      <c r="K15" s="19"/>
    </row>
    <row r="16" ht="8" customHeight="1" hidden="1">
      <c r="A16" s="12"/>
      <c r="B16" s="12"/>
      <c r="C16" s="12"/>
      <c r="D16" s="12"/>
      <c r="E16" s="12"/>
      <c r="F16" s="12"/>
      <c r="G16" s="12"/>
      <c r="H16" s="12"/>
      <c r="I16" s="12"/>
      <c r="J16" s="12"/>
      <c r="K16" s="12"/>
    </row>
    <row r="17" ht="32.45" customHeight="1">
      <c r="A17" t="s" s="13">
        <v>26</v>
      </c>
      <c r="B17" t="s" s="18">
        <v>24</v>
      </c>
      <c r="C17" s="15"/>
      <c r="D17" s="16"/>
      <c r="E17" s="16"/>
      <c r="F17" s="17"/>
      <c r="G17" t="s" s="24">
        <v>27</v>
      </c>
      <c r="H17" s="15"/>
      <c r="I17" s="16"/>
      <c r="J17" s="17"/>
      <c r="K17" t="s" s="32">
        <v>28</v>
      </c>
    </row>
    <row r="18" ht="17.1" customHeight="1">
      <c r="A18" t="s" s="33">
        <v>29</v>
      </c>
      <c r="B18" s="9"/>
      <c r="C18" s="9"/>
      <c r="D18" s="9"/>
      <c r="E18" s="9"/>
      <c r="F18" s="9"/>
      <c r="G18" s="9"/>
      <c r="H18" s="9"/>
      <c r="I18" s="9"/>
      <c r="J18" s="9"/>
      <c r="K18" s="26"/>
    </row>
    <row r="19" ht="286.5" customHeight="1">
      <c r="A19" t="s" s="34">
        <v>30</v>
      </c>
      <c r="B19" s="12"/>
      <c r="C19" s="12"/>
      <c r="D19" s="12"/>
      <c r="E19" s="12"/>
      <c r="F19" s="12"/>
      <c r="G19" s="12"/>
      <c r="H19" s="12"/>
      <c r="I19" s="12"/>
      <c r="J19" s="12"/>
      <c r="K19" s="30"/>
    </row>
    <row r="20" ht="17.45" customHeight="1">
      <c r="A20" t="s" s="18">
        <v>31</v>
      </c>
      <c r="B20" s="15"/>
      <c r="C20" s="17"/>
      <c r="D20" t="s" s="18">
        <v>32</v>
      </c>
      <c r="E20" t="s" s="18">
        <v>33</v>
      </c>
      <c r="F20" t="s" s="18">
        <v>34</v>
      </c>
      <c r="G20" s="15"/>
      <c r="H20" s="17"/>
      <c r="I20" t="s" s="18">
        <v>35</v>
      </c>
      <c r="J20" s="15"/>
      <c r="K20" s="17"/>
    </row>
    <row r="21" ht="49.5" customHeight="1">
      <c r="A21" t="s" s="18">
        <v>36</v>
      </c>
      <c r="B21" s="15"/>
      <c r="C21" s="17"/>
      <c r="D21" t="s" s="18">
        <v>37</v>
      </c>
      <c r="E21" t="s" s="18">
        <v>38</v>
      </c>
      <c r="F21" t="s" s="18">
        <v>38</v>
      </c>
      <c r="G21" s="15"/>
      <c r="H21" s="17"/>
      <c r="I21" t="s" s="18">
        <v>38</v>
      </c>
      <c r="J21" s="15"/>
      <c r="K21" s="17"/>
    </row>
    <row r="22" ht="18" customHeight="1">
      <c r="A22" t="s" s="18">
        <v>39</v>
      </c>
      <c r="B22" s="15"/>
      <c r="C22" s="17"/>
      <c r="D22" t="s" s="18">
        <v>40</v>
      </c>
      <c r="E22" t="s" s="18">
        <v>41</v>
      </c>
      <c r="F22" t="s" s="18">
        <v>42</v>
      </c>
      <c r="G22" s="15"/>
      <c r="H22" s="17"/>
      <c r="I22" t="s" s="18">
        <v>43</v>
      </c>
      <c r="J22" s="15"/>
      <c r="K22" s="17"/>
    </row>
    <row r="23" ht="33.75" customHeight="1">
      <c r="A23" t="s" s="18">
        <v>44</v>
      </c>
      <c r="B23" s="15"/>
      <c r="C23" s="17"/>
      <c r="D23" t="s" s="18">
        <v>37</v>
      </c>
      <c r="E23" t="s" s="18">
        <v>45</v>
      </c>
      <c r="F23" t="s" s="18">
        <v>45</v>
      </c>
      <c r="G23" s="15"/>
      <c r="H23" s="17"/>
      <c r="I23" t="s" s="18">
        <v>45</v>
      </c>
      <c r="J23" s="15"/>
      <c r="K23" s="17"/>
    </row>
    <row r="24" ht="36.75" customHeight="1">
      <c r="A24" t="s" s="18">
        <v>46</v>
      </c>
      <c r="B24" s="15"/>
      <c r="C24" s="17"/>
      <c r="D24" t="s" s="18">
        <v>37</v>
      </c>
      <c r="E24" t="s" s="18">
        <v>47</v>
      </c>
      <c r="F24" t="s" s="18">
        <v>48</v>
      </c>
      <c r="G24" s="15"/>
      <c r="H24" s="17"/>
      <c r="I24" t="s" s="18">
        <v>49</v>
      </c>
      <c r="J24" s="15"/>
      <c r="K24" s="17"/>
    </row>
    <row r="25" ht="17.1" customHeight="1">
      <c r="A25" t="s" s="35">
        <v>50</v>
      </c>
      <c r="B25" s="9"/>
      <c r="C25" s="9"/>
      <c r="D25" s="9"/>
      <c r="E25" s="9"/>
      <c r="F25" s="9"/>
      <c r="G25" s="9"/>
      <c r="H25" s="9"/>
      <c r="I25" s="9"/>
      <c r="J25" s="9"/>
      <c r="K25" s="26"/>
    </row>
    <row r="26" ht="179.25" customHeight="1">
      <c r="A26" t="s" s="34">
        <v>51</v>
      </c>
      <c r="B26" s="12"/>
      <c r="C26" s="12"/>
      <c r="D26" s="12"/>
      <c r="E26" s="12"/>
      <c r="F26" s="12"/>
      <c r="G26" s="12"/>
      <c r="H26" s="12"/>
      <c r="I26" s="12"/>
      <c r="J26" s="12"/>
      <c r="K26" s="30"/>
    </row>
    <row r="27" ht="17.45" customHeight="1">
      <c r="A27" t="s" s="18">
        <v>52</v>
      </c>
      <c r="B27" s="15"/>
      <c r="C27" s="17"/>
      <c r="D27" t="s" s="18">
        <v>32</v>
      </c>
      <c r="E27" t="s" s="18">
        <v>33</v>
      </c>
      <c r="F27" t="s" s="18">
        <v>34</v>
      </c>
      <c r="G27" s="15"/>
      <c r="H27" s="17"/>
      <c r="I27" t="s" s="18">
        <v>35</v>
      </c>
      <c r="J27" s="15"/>
      <c r="K27" s="17"/>
    </row>
    <row r="28" ht="35.25" customHeight="1">
      <c r="A28" t="s" s="18">
        <v>53</v>
      </c>
      <c r="B28" s="15"/>
      <c r="C28" s="17"/>
      <c r="D28" t="s" s="18">
        <v>40</v>
      </c>
      <c r="E28" t="s" s="18">
        <v>54</v>
      </c>
      <c r="F28" t="s" s="18">
        <v>55</v>
      </c>
      <c r="G28" s="15"/>
      <c r="H28" s="17"/>
      <c r="I28" t="s" s="18">
        <v>56</v>
      </c>
      <c r="J28" s="15"/>
      <c r="K28" s="17"/>
    </row>
    <row r="29" ht="21.95" customHeight="1">
      <c r="A29" t="s" s="35">
        <v>57</v>
      </c>
      <c r="B29" s="9"/>
      <c r="C29" s="9"/>
      <c r="D29" s="9"/>
      <c r="E29" s="9"/>
      <c r="F29" s="9"/>
      <c r="G29" s="9"/>
      <c r="H29" s="9"/>
      <c r="I29" s="9"/>
      <c r="J29" s="9"/>
      <c r="K29" s="26"/>
    </row>
    <row r="30" ht="36" customHeight="1">
      <c r="A30" t="s" s="36">
        <v>58</v>
      </c>
      <c r="B30" s="11"/>
      <c r="C30" s="11"/>
      <c r="D30" s="11"/>
      <c r="E30" s="11"/>
      <c r="F30" s="11"/>
      <c r="G30" s="11"/>
      <c r="H30" s="11"/>
      <c r="I30" s="11"/>
      <c r="J30" s="11"/>
      <c r="K30" s="37"/>
    </row>
    <row r="31" ht="255" customHeight="1">
      <c r="A31" t="s" s="34">
        <v>59</v>
      </c>
      <c r="B31" s="12"/>
      <c r="C31" s="12"/>
      <c r="D31" s="12"/>
      <c r="E31" s="12"/>
      <c r="F31" s="12"/>
      <c r="G31" s="12"/>
      <c r="H31" s="12"/>
      <c r="I31" s="12"/>
      <c r="J31" s="12"/>
      <c r="K31" s="30"/>
    </row>
    <row r="32" ht="409.6" customHeight="1" hidden="1">
      <c r="A32" s="38"/>
      <c r="B32" s="12"/>
      <c r="C32" s="12"/>
      <c r="D32" s="12"/>
      <c r="E32" s="12"/>
      <c r="F32" s="12"/>
      <c r="G32" s="12"/>
      <c r="H32" s="12"/>
      <c r="I32" s="12"/>
      <c r="J32" s="12"/>
      <c r="K32" s="30"/>
    </row>
    <row r="33" ht="17.45" customHeight="1">
      <c r="A33" t="s" s="18">
        <v>52</v>
      </c>
      <c r="B33" s="15"/>
      <c r="C33" s="17"/>
      <c r="D33" t="s" s="18">
        <v>32</v>
      </c>
      <c r="E33" t="s" s="18">
        <v>33</v>
      </c>
      <c r="F33" t="s" s="18">
        <v>34</v>
      </c>
      <c r="G33" s="15"/>
      <c r="H33" s="17"/>
      <c r="I33" t="s" s="18">
        <v>35</v>
      </c>
      <c r="J33" s="15"/>
      <c r="K33" s="17"/>
    </row>
    <row r="34" ht="36.75" customHeight="1">
      <c r="A34" t="s" s="18">
        <v>60</v>
      </c>
      <c r="B34" s="15"/>
      <c r="C34" s="17"/>
      <c r="D34" t="s" s="18">
        <v>37</v>
      </c>
      <c r="E34" t="s" s="18">
        <v>61</v>
      </c>
      <c r="F34" t="s" s="18">
        <v>62</v>
      </c>
      <c r="G34" s="15"/>
      <c r="H34" s="17"/>
      <c r="I34" t="s" s="18">
        <v>63</v>
      </c>
      <c r="J34" s="15"/>
      <c r="K34" s="17"/>
    </row>
    <row r="35" ht="50.25" customHeight="1">
      <c r="A35" t="s" s="18">
        <v>64</v>
      </c>
      <c r="B35" s="15"/>
      <c r="C35" s="17"/>
      <c r="D35" t="s" s="18">
        <v>65</v>
      </c>
      <c r="E35" t="s" s="18">
        <v>66</v>
      </c>
      <c r="F35" t="s" s="18">
        <v>67</v>
      </c>
      <c r="G35" s="15"/>
      <c r="H35" s="17"/>
      <c r="I35" t="s" s="18">
        <v>66</v>
      </c>
      <c r="J35" s="15"/>
      <c r="K35" s="17"/>
    </row>
    <row r="36" ht="50.25" customHeight="1">
      <c r="A36" t="s" s="18">
        <v>68</v>
      </c>
      <c r="B36" s="15"/>
      <c r="C36" s="17"/>
      <c r="D36" t="s" s="18">
        <v>37</v>
      </c>
      <c r="E36" t="s" s="18">
        <v>69</v>
      </c>
      <c r="F36" t="s" s="18">
        <v>70</v>
      </c>
      <c r="G36" s="15"/>
      <c r="H36" s="17"/>
      <c r="I36" t="s" s="18">
        <v>71</v>
      </c>
      <c r="J36" s="15"/>
      <c r="K36" s="17"/>
    </row>
    <row r="37" ht="35.25" customHeight="1">
      <c r="A37" t="s" s="35">
        <v>72</v>
      </c>
      <c r="B37" s="9"/>
      <c r="C37" s="9"/>
      <c r="D37" s="9"/>
      <c r="E37" s="9"/>
      <c r="F37" s="9"/>
      <c r="G37" s="9"/>
      <c r="H37" s="9"/>
      <c r="I37" s="9"/>
      <c r="J37" s="9"/>
      <c r="K37" s="26"/>
    </row>
    <row r="38" ht="144.75" customHeight="1">
      <c r="A38" t="s" s="34">
        <v>73</v>
      </c>
      <c r="B38" s="12"/>
      <c r="C38" s="12"/>
      <c r="D38" s="12"/>
      <c r="E38" s="12"/>
      <c r="F38" s="12"/>
      <c r="G38" s="12"/>
      <c r="H38" s="12"/>
      <c r="I38" s="12"/>
      <c r="J38" s="12"/>
      <c r="K38" s="30"/>
    </row>
    <row r="39" ht="409.6" customHeight="1" hidden="1">
      <c r="A39" s="38"/>
      <c r="B39" s="12"/>
      <c r="C39" s="12"/>
      <c r="D39" s="12"/>
      <c r="E39" s="12"/>
      <c r="F39" s="12"/>
      <c r="G39" s="12"/>
      <c r="H39" s="12"/>
      <c r="I39" s="12"/>
      <c r="J39" s="12"/>
      <c r="K39" s="30"/>
    </row>
    <row r="40" ht="17.45" customHeight="1">
      <c r="A40" t="s" s="18">
        <v>52</v>
      </c>
      <c r="B40" s="15"/>
      <c r="C40" s="17"/>
      <c r="D40" t="s" s="18">
        <v>32</v>
      </c>
      <c r="E40" t="s" s="18">
        <v>33</v>
      </c>
      <c r="F40" t="s" s="18">
        <v>34</v>
      </c>
      <c r="G40" s="15"/>
      <c r="H40" s="17"/>
      <c r="I40" t="s" s="18">
        <v>35</v>
      </c>
      <c r="J40" s="15"/>
      <c r="K40" s="17"/>
    </row>
    <row r="41" ht="50.25" customHeight="1">
      <c r="A41" t="s" s="18">
        <v>74</v>
      </c>
      <c r="B41" s="15"/>
      <c r="C41" s="17"/>
      <c r="D41" t="s" s="18">
        <v>37</v>
      </c>
      <c r="E41" t="s" s="18">
        <v>75</v>
      </c>
      <c r="F41" t="s" s="18">
        <v>76</v>
      </c>
      <c r="G41" s="15"/>
      <c r="H41" s="17"/>
      <c r="I41" t="s" s="18">
        <v>77</v>
      </c>
      <c r="J41" s="15"/>
      <c r="K41" s="17"/>
    </row>
    <row r="42" ht="34.5" customHeight="1">
      <c r="A42" t="s" s="18">
        <v>78</v>
      </c>
      <c r="B42" s="15"/>
      <c r="C42" s="17"/>
      <c r="D42" t="s" s="18">
        <v>40</v>
      </c>
      <c r="E42" t="s" s="18">
        <v>54</v>
      </c>
      <c r="F42" t="s" s="18">
        <v>54</v>
      </c>
      <c r="G42" s="15"/>
      <c r="H42" s="17"/>
      <c r="I42" t="s" s="18">
        <v>54</v>
      </c>
      <c r="J42" s="15"/>
      <c r="K42" s="17"/>
    </row>
    <row r="43" ht="8" customHeight="1">
      <c r="A43" s="39"/>
      <c r="B43" s="9"/>
      <c r="C43" s="9"/>
      <c r="D43" s="9"/>
      <c r="E43" s="9"/>
      <c r="F43" s="9"/>
      <c r="G43" s="9"/>
      <c r="H43" s="9"/>
      <c r="I43" s="9"/>
      <c r="J43" s="9"/>
      <c r="K43" s="26"/>
    </row>
    <row r="44" ht="34.5" customHeight="1">
      <c r="A44" t="s" s="36">
        <v>79</v>
      </c>
      <c r="B44" s="11"/>
      <c r="C44" s="11"/>
      <c r="D44" s="11"/>
      <c r="E44" s="11"/>
      <c r="F44" s="11"/>
      <c r="G44" s="11"/>
      <c r="H44" s="11"/>
      <c r="I44" s="11"/>
      <c r="J44" s="11"/>
      <c r="K44" s="37"/>
    </row>
    <row r="45" ht="110.25" customHeight="1">
      <c r="A45" t="s" s="36">
        <v>80</v>
      </c>
      <c r="B45" s="11"/>
      <c r="C45" s="11"/>
      <c r="D45" s="11"/>
      <c r="E45" s="11"/>
      <c r="F45" s="11"/>
      <c r="G45" s="11"/>
      <c r="H45" s="11"/>
      <c r="I45" s="11"/>
      <c r="J45" s="11"/>
      <c r="K45" s="37"/>
    </row>
    <row r="46" ht="8" customHeight="1">
      <c r="A46" s="38"/>
      <c r="B46" s="12"/>
      <c r="C46" s="12"/>
      <c r="D46" s="12"/>
      <c r="E46" s="12"/>
      <c r="F46" s="12"/>
      <c r="G46" s="12"/>
      <c r="H46" s="12"/>
      <c r="I46" s="12"/>
      <c r="J46" s="12"/>
      <c r="K46" s="30"/>
    </row>
    <row r="47" ht="17.45" customHeight="1">
      <c r="A47" t="s" s="18">
        <v>52</v>
      </c>
      <c r="B47" s="15"/>
      <c r="C47" s="17"/>
      <c r="D47" t="s" s="18">
        <v>32</v>
      </c>
      <c r="E47" t="s" s="18">
        <v>33</v>
      </c>
      <c r="F47" t="s" s="18">
        <v>34</v>
      </c>
      <c r="G47" s="15"/>
      <c r="H47" s="17"/>
      <c r="I47" t="s" s="18">
        <v>35</v>
      </c>
      <c r="J47" s="15"/>
      <c r="K47" s="17"/>
    </row>
    <row r="48" ht="34.5" customHeight="1">
      <c r="A48" t="s" s="18">
        <v>60</v>
      </c>
      <c r="B48" s="15"/>
      <c r="C48" s="17"/>
      <c r="D48" t="s" s="18">
        <v>37</v>
      </c>
      <c r="E48" t="s" s="18">
        <v>81</v>
      </c>
      <c r="F48" t="s" s="18">
        <v>82</v>
      </c>
      <c r="G48" s="15"/>
      <c r="H48" s="17"/>
      <c r="I48" t="s" s="18">
        <v>83</v>
      </c>
      <c r="J48" s="15"/>
      <c r="K48" s="17"/>
    </row>
    <row r="49" ht="17.25" customHeight="1">
      <c r="A49" t="s" s="18">
        <v>84</v>
      </c>
      <c r="B49" s="15"/>
      <c r="C49" s="17"/>
      <c r="D49" t="s" s="18">
        <v>65</v>
      </c>
      <c r="E49" t="s" s="18">
        <v>85</v>
      </c>
      <c r="F49" t="s" s="18">
        <v>85</v>
      </c>
      <c r="G49" s="15"/>
      <c r="H49" s="17"/>
      <c r="I49" t="s" s="18">
        <v>85</v>
      </c>
      <c r="J49" s="15"/>
      <c r="K49" s="17"/>
    </row>
    <row r="50" ht="17.1" customHeight="1">
      <c r="A50" t="s" s="35">
        <v>86</v>
      </c>
      <c r="B50" s="9"/>
      <c r="C50" s="9"/>
      <c r="D50" s="9"/>
      <c r="E50" s="9"/>
      <c r="F50" s="9"/>
      <c r="G50" s="9"/>
      <c r="H50" s="9"/>
      <c r="I50" s="9"/>
      <c r="J50" s="9"/>
      <c r="K50" s="26"/>
    </row>
    <row r="51" ht="126" customHeight="1">
      <c r="A51" t="s" s="34">
        <v>87</v>
      </c>
      <c r="B51" s="12"/>
      <c r="C51" s="12"/>
      <c r="D51" s="12"/>
      <c r="E51" s="12"/>
      <c r="F51" s="12"/>
      <c r="G51" s="12"/>
      <c r="H51" s="12"/>
      <c r="I51" s="12"/>
      <c r="J51" s="12"/>
      <c r="K51" s="30"/>
    </row>
    <row r="52" ht="409.6" customHeight="1" hidden="1">
      <c r="A52" s="38"/>
      <c r="B52" s="12"/>
      <c r="C52" s="12"/>
      <c r="D52" s="12"/>
      <c r="E52" s="12"/>
      <c r="F52" s="12"/>
      <c r="G52" s="12"/>
      <c r="H52" s="12"/>
      <c r="I52" s="12"/>
      <c r="J52" s="12"/>
      <c r="K52" s="30"/>
    </row>
    <row r="53" ht="17.45" customHeight="1">
      <c r="A53" t="s" s="18">
        <v>52</v>
      </c>
      <c r="B53" s="15"/>
      <c r="C53" s="17"/>
      <c r="D53" t="s" s="18">
        <v>32</v>
      </c>
      <c r="E53" t="s" s="18">
        <v>33</v>
      </c>
      <c r="F53" t="s" s="18">
        <v>34</v>
      </c>
      <c r="G53" s="15"/>
      <c r="H53" s="17"/>
      <c r="I53" t="s" s="18">
        <v>35</v>
      </c>
      <c r="J53" s="15"/>
      <c r="K53" s="17"/>
    </row>
    <row r="54" ht="83.25" customHeight="1">
      <c r="A54" t="s" s="18">
        <v>88</v>
      </c>
      <c r="B54" s="15"/>
      <c r="C54" s="17"/>
      <c r="D54" t="s" s="18">
        <v>37</v>
      </c>
      <c r="E54" t="s" s="18">
        <v>89</v>
      </c>
      <c r="F54" s="40"/>
      <c r="G54" s="15"/>
      <c r="H54" s="17"/>
      <c r="I54" s="40"/>
      <c r="J54" s="15"/>
      <c r="K54" s="17"/>
    </row>
    <row r="55" ht="39" customHeight="1">
      <c r="A55" t="s" s="35">
        <v>90</v>
      </c>
      <c r="B55" s="9"/>
      <c r="C55" s="9"/>
      <c r="D55" s="9"/>
      <c r="E55" s="9"/>
      <c r="F55" s="9"/>
      <c r="G55" s="9"/>
      <c r="H55" s="9"/>
      <c r="I55" s="9"/>
      <c r="J55" s="9"/>
      <c r="K55" s="26"/>
    </row>
    <row r="56" ht="126" customHeight="1">
      <c r="A56" t="s" s="34">
        <v>91</v>
      </c>
      <c r="B56" s="12"/>
      <c r="C56" s="12"/>
      <c r="D56" s="12"/>
      <c r="E56" s="12"/>
      <c r="F56" s="12"/>
      <c r="G56" s="12"/>
      <c r="H56" s="12"/>
      <c r="I56" s="12"/>
      <c r="J56" s="12"/>
      <c r="K56" s="30"/>
    </row>
    <row r="57" ht="409.6" customHeight="1" hidden="1">
      <c r="A57" s="38"/>
      <c r="B57" s="12"/>
      <c r="C57" s="12"/>
      <c r="D57" s="12"/>
      <c r="E57" s="12"/>
      <c r="F57" s="12"/>
      <c r="G57" s="12"/>
      <c r="H57" s="12"/>
      <c r="I57" s="12"/>
      <c r="J57" s="12"/>
      <c r="K57" s="30"/>
    </row>
    <row r="58" ht="17.45" customHeight="1">
      <c r="A58" t="s" s="18">
        <v>52</v>
      </c>
      <c r="B58" s="15"/>
      <c r="C58" s="17"/>
      <c r="D58" t="s" s="18">
        <v>32</v>
      </c>
      <c r="E58" t="s" s="18">
        <v>33</v>
      </c>
      <c r="F58" t="s" s="18">
        <v>34</v>
      </c>
      <c r="G58" s="15"/>
      <c r="H58" s="17"/>
      <c r="I58" t="s" s="18">
        <v>35</v>
      </c>
      <c r="J58" s="15"/>
      <c r="K58" s="17"/>
    </row>
    <row r="59" ht="33.75" customHeight="1">
      <c r="A59" t="s" s="18">
        <v>60</v>
      </c>
      <c r="B59" s="15"/>
      <c r="C59" s="17"/>
      <c r="D59" t="s" s="18">
        <v>37</v>
      </c>
      <c r="E59" t="s" s="18">
        <v>81</v>
      </c>
      <c r="F59" t="s" s="18">
        <v>92</v>
      </c>
      <c r="G59" s="15"/>
      <c r="H59" s="17"/>
      <c r="I59" t="s" s="18">
        <v>82</v>
      </c>
      <c r="J59" s="15"/>
      <c r="K59" s="17"/>
    </row>
    <row r="60" ht="34.5" customHeight="1">
      <c r="A60" t="s" s="35">
        <v>93</v>
      </c>
      <c r="B60" s="9"/>
      <c r="C60" s="9"/>
      <c r="D60" s="9"/>
      <c r="E60" s="9"/>
      <c r="F60" s="9"/>
      <c r="G60" s="9"/>
      <c r="H60" s="9"/>
      <c r="I60" s="9"/>
      <c r="J60" s="9"/>
      <c r="K60" s="26"/>
    </row>
    <row r="61" ht="79.5" customHeight="1">
      <c r="A61" t="s" s="34">
        <v>94</v>
      </c>
      <c r="B61" s="12"/>
      <c r="C61" s="12"/>
      <c r="D61" s="12"/>
      <c r="E61" s="12"/>
      <c r="F61" s="12"/>
      <c r="G61" s="12"/>
      <c r="H61" s="12"/>
      <c r="I61" s="12"/>
      <c r="J61" s="12"/>
      <c r="K61" s="30"/>
    </row>
    <row r="62" ht="409.6" customHeight="1" hidden="1">
      <c r="A62" s="38"/>
      <c r="B62" s="12"/>
      <c r="C62" s="12"/>
      <c r="D62" s="12"/>
      <c r="E62" s="12"/>
      <c r="F62" s="12"/>
      <c r="G62" s="12"/>
      <c r="H62" s="12"/>
      <c r="I62" s="12"/>
      <c r="J62" s="12"/>
      <c r="K62" s="30"/>
    </row>
    <row r="63" ht="17.45" customHeight="1">
      <c r="A63" t="s" s="18">
        <v>52</v>
      </c>
      <c r="B63" s="15"/>
      <c r="C63" s="17"/>
      <c r="D63" t="s" s="18">
        <v>32</v>
      </c>
      <c r="E63" t="s" s="18">
        <v>33</v>
      </c>
      <c r="F63" t="s" s="18">
        <v>34</v>
      </c>
      <c r="G63" s="15"/>
      <c r="H63" s="17"/>
      <c r="I63" t="s" s="18">
        <v>35</v>
      </c>
      <c r="J63" s="15"/>
      <c r="K63" s="17"/>
    </row>
    <row r="64" ht="31.5" customHeight="1">
      <c r="A64" t="s" s="18">
        <v>95</v>
      </c>
      <c r="B64" s="15"/>
      <c r="C64" s="17"/>
      <c r="D64" t="s" s="18">
        <v>40</v>
      </c>
      <c r="E64" t="s" s="18">
        <v>96</v>
      </c>
      <c r="F64" s="40"/>
      <c r="G64" s="15"/>
      <c r="H64" s="17"/>
      <c r="I64" s="40"/>
      <c r="J64" s="15"/>
      <c r="K64" s="17"/>
    </row>
    <row r="65" ht="409.6" customHeight="1" hidden="1">
      <c r="A65" s="39"/>
      <c r="B65" s="9"/>
      <c r="C65" s="9"/>
      <c r="D65" s="9"/>
      <c r="E65" s="9"/>
      <c r="F65" s="9"/>
      <c r="G65" s="9"/>
      <c r="H65" s="9"/>
      <c r="I65" s="9"/>
      <c r="J65" s="9"/>
      <c r="K65" s="26"/>
    </row>
    <row r="66" ht="35.25" customHeight="1">
      <c r="A66" t="s" s="35">
        <v>97</v>
      </c>
      <c r="B66" s="9"/>
      <c r="C66" s="9"/>
      <c r="D66" s="9"/>
      <c r="E66" s="9"/>
      <c r="F66" s="9"/>
      <c r="G66" s="9"/>
      <c r="H66" s="9"/>
      <c r="I66" s="9"/>
      <c r="J66" s="9"/>
      <c r="K66" s="26"/>
    </row>
    <row r="67" ht="254.25" customHeight="1">
      <c r="A67" t="s" s="36">
        <v>98</v>
      </c>
      <c r="B67" s="11"/>
      <c r="C67" s="11"/>
      <c r="D67" s="11"/>
      <c r="E67" s="11"/>
      <c r="F67" s="11"/>
      <c r="G67" s="11"/>
      <c r="H67" s="11"/>
      <c r="I67" s="11"/>
      <c r="J67" s="11"/>
      <c r="K67" s="37"/>
    </row>
    <row r="68" ht="8" customHeight="1">
      <c r="A68" s="38"/>
      <c r="B68" s="12"/>
      <c r="C68" s="12"/>
      <c r="D68" s="12"/>
      <c r="E68" s="12"/>
      <c r="F68" s="12"/>
      <c r="G68" s="12"/>
      <c r="H68" s="12"/>
      <c r="I68" s="12"/>
      <c r="J68" s="12"/>
      <c r="K68" s="30"/>
    </row>
    <row r="69" ht="17.45" customHeight="1">
      <c r="A69" t="s" s="18">
        <v>52</v>
      </c>
      <c r="B69" s="15"/>
      <c r="C69" s="17"/>
      <c r="D69" t="s" s="18">
        <v>32</v>
      </c>
      <c r="E69" t="s" s="18">
        <v>33</v>
      </c>
      <c r="F69" t="s" s="18">
        <v>34</v>
      </c>
      <c r="G69" s="15"/>
      <c r="H69" s="17"/>
      <c r="I69" t="s" s="18">
        <v>35</v>
      </c>
      <c r="J69" s="15"/>
      <c r="K69" s="17"/>
    </row>
    <row r="70" ht="33.75" customHeight="1">
      <c r="A70" t="s" s="18">
        <v>99</v>
      </c>
      <c r="B70" s="15"/>
      <c r="C70" s="17"/>
      <c r="D70" t="s" s="18">
        <v>37</v>
      </c>
      <c r="E70" t="s" s="18">
        <v>100</v>
      </c>
      <c r="F70" t="s" s="18">
        <v>101</v>
      </c>
      <c r="G70" s="15"/>
      <c r="H70" s="17"/>
      <c r="I70" t="s" s="18">
        <v>102</v>
      </c>
      <c r="J70" s="15"/>
      <c r="K70" s="17"/>
    </row>
    <row r="71" ht="33.75" customHeight="1">
      <c r="A71" t="s" s="35">
        <v>103</v>
      </c>
      <c r="B71" s="9"/>
      <c r="C71" s="9"/>
      <c r="D71" s="9"/>
      <c r="E71" s="9"/>
      <c r="F71" s="9"/>
      <c r="G71" s="9"/>
      <c r="H71" s="9"/>
      <c r="I71" s="9"/>
      <c r="J71" s="9"/>
      <c r="K71" s="26"/>
    </row>
    <row r="72" ht="95.25" customHeight="1">
      <c r="A72" t="s" s="36">
        <v>104</v>
      </c>
      <c r="B72" s="11"/>
      <c r="C72" s="11"/>
      <c r="D72" s="11"/>
      <c r="E72" s="11"/>
      <c r="F72" s="11"/>
      <c r="G72" s="11"/>
      <c r="H72" s="11"/>
      <c r="I72" s="11"/>
      <c r="J72" s="11"/>
      <c r="K72" s="37"/>
    </row>
    <row r="73" ht="8" customHeight="1">
      <c r="A73" s="38"/>
      <c r="B73" s="12"/>
      <c r="C73" s="12"/>
      <c r="D73" s="12"/>
      <c r="E73" s="12"/>
      <c r="F73" s="12"/>
      <c r="G73" s="12"/>
      <c r="H73" s="12"/>
      <c r="I73" s="12"/>
      <c r="J73" s="12"/>
      <c r="K73" s="30"/>
    </row>
    <row r="74" ht="17.45" customHeight="1">
      <c r="A74" t="s" s="18">
        <v>52</v>
      </c>
      <c r="B74" s="15"/>
      <c r="C74" s="17"/>
      <c r="D74" t="s" s="18">
        <v>32</v>
      </c>
      <c r="E74" t="s" s="18">
        <v>33</v>
      </c>
      <c r="F74" t="s" s="18">
        <v>34</v>
      </c>
      <c r="G74" s="15"/>
      <c r="H74" s="17"/>
      <c r="I74" t="s" s="18">
        <v>35</v>
      </c>
      <c r="J74" s="15"/>
      <c r="K74" s="17"/>
    </row>
    <row r="75" ht="33" customHeight="1">
      <c r="A75" t="s" s="18">
        <v>99</v>
      </c>
      <c r="B75" s="15"/>
      <c r="C75" s="17"/>
      <c r="D75" t="s" s="18">
        <v>37</v>
      </c>
      <c r="E75" t="s" s="18">
        <v>105</v>
      </c>
      <c r="F75" t="s" s="18">
        <v>106</v>
      </c>
      <c r="G75" s="15"/>
      <c r="H75" s="17"/>
      <c r="I75" t="s" s="18">
        <v>107</v>
      </c>
      <c r="J75" s="15"/>
      <c r="K75" s="17"/>
    </row>
    <row r="76" ht="32.25" customHeight="1">
      <c r="A76" t="s" s="18">
        <v>108</v>
      </c>
      <c r="B76" s="15"/>
      <c r="C76" s="17"/>
      <c r="D76" t="s" s="18">
        <v>37</v>
      </c>
      <c r="E76" t="s" s="18">
        <v>109</v>
      </c>
      <c r="F76" t="s" s="18">
        <v>110</v>
      </c>
      <c r="G76" s="15"/>
      <c r="H76" s="17"/>
      <c r="I76" t="s" s="18">
        <v>111</v>
      </c>
      <c r="J76" s="15"/>
      <c r="K76" s="17"/>
    </row>
    <row r="77" ht="409.6" customHeight="1" hidden="1">
      <c r="A77" s="39"/>
      <c r="B77" s="9"/>
      <c r="C77" s="9"/>
      <c r="D77" s="9"/>
      <c r="E77" s="9"/>
      <c r="F77" s="9"/>
      <c r="G77" s="9"/>
      <c r="H77" s="9"/>
      <c r="I77" s="9"/>
      <c r="J77" s="9"/>
      <c r="K77" s="26"/>
    </row>
    <row r="78" ht="34.5" customHeight="1">
      <c r="A78" t="s" s="35">
        <v>112</v>
      </c>
      <c r="B78" s="9"/>
      <c r="C78" s="9"/>
      <c r="D78" s="9"/>
      <c r="E78" s="9"/>
      <c r="F78" s="9"/>
      <c r="G78" s="9"/>
      <c r="H78" s="9"/>
      <c r="I78" s="9"/>
      <c r="J78" s="9"/>
      <c r="K78" s="26"/>
    </row>
    <row r="79" ht="110.25" customHeight="1">
      <c r="A79" t="s" s="34">
        <v>113</v>
      </c>
      <c r="B79" s="12"/>
      <c r="C79" s="12"/>
      <c r="D79" s="12"/>
      <c r="E79" s="12"/>
      <c r="F79" s="12"/>
      <c r="G79" s="12"/>
      <c r="H79" s="12"/>
      <c r="I79" s="12"/>
      <c r="J79" s="12"/>
      <c r="K79" s="30"/>
    </row>
    <row r="80" ht="409.6" customHeight="1" hidden="1">
      <c r="A80" s="38"/>
      <c r="B80" s="12"/>
      <c r="C80" s="12"/>
      <c r="D80" s="12"/>
      <c r="E80" s="12"/>
      <c r="F80" s="12"/>
      <c r="G80" s="12"/>
      <c r="H80" s="12"/>
      <c r="I80" s="12"/>
      <c r="J80" s="12"/>
      <c r="K80" s="30"/>
    </row>
    <row r="81" ht="17.45" customHeight="1">
      <c r="A81" t="s" s="18">
        <v>52</v>
      </c>
      <c r="B81" s="15"/>
      <c r="C81" s="17"/>
      <c r="D81" t="s" s="18">
        <v>32</v>
      </c>
      <c r="E81" t="s" s="18">
        <v>33</v>
      </c>
      <c r="F81" t="s" s="18">
        <v>34</v>
      </c>
      <c r="G81" s="15"/>
      <c r="H81" s="17"/>
      <c r="I81" t="s" s="18">
        <v>35</v>
      </c>
      <c r="J81" s="15"/>
      <c r="K81" s="17"/>
    </row>
    <row r="82" ht="114" customHeight="1">
      <c r="A82" t="s" s="18">
        <v>114</v>
      </c>
      <c r="B82" s="15"/>
      <c r="C82" s="17"/>
      <c r="D82" t="s" s="18">
        <v>37</v>
      </c>
      <c r="E82" t="s" s="18">
        <v>115</v>
      </c>
      <c r="F82" s="40"/>
      <c r="G82" s="15"/>
      <c r="H82" s="17"/>
      <c r="I82" s="40"/>
      <c r="J82" s="15"/>
      <c r="K82" s="17"/>
    </row>
    <row r="83" ht="17.1" customHeight="1">
      <c r="A83" t="s" s="35">
        <v>116</v>
      </c>
      <c r="B83" s="9"/>
      <c r="C83" s="9"/>
      <c r="D83" s="9"/>
      <c r="E83" s="9"/>
      <c r="F83" s="9"/>
      <c r="G83" s="9"/>
      <c r="H83" s="9"/>
      <c r="I83" s="9"/>
      <c r="J83" s="9"/>
      <c r="K83" s="26"/>
    </row>
    <row r="84" ht="144.75" customHeight="1">
      <c r="A84" t="s" s="36">
        <v>117</v>
      </c>
      <c r="B84" s="11"/>
      <c r="C84" s="11"/>
      <c r="D84" s="11"/>
      <c r="E84" s="11"/>
      <c r="F84" s="11"/>
      <c r="G84" s="11"/>
      <c r="H84" s="11"/>
      <c r="I84" s="11"/>
      <c r="J84" s="11"/>
      <c r="K84" s="37"/>
    </row>
    <row r="85" ht="8" customHeight="1">
      <c r="A85" s="38"/>
      <c r="B85" s="12"/>
      <c r="C85" s="12"/>
      <c r="D85" s="12"/>
      <c r="E85" s="12"/>
      <c r="F85" s="12"/>
      <c r="G85" s="12"/>
      <c r="H85" s="12"/>
      <c r="I85" s="12"/>
      <c r="J85" s="12"/>
      <c r="K85" s="30"/>
    </row>
    <row r="86" ht="17.45" customHeight="1">
      <c r="A86" t="s" s="18">
        <v>52</v>
      </c>
      <c r="B86" s="15"/>
      <c r="C86" s="17"/>
      <c r="D86" t="s" s="18">
        <v>32</v>
      </c>
      <c r="E86" t="s" s="18">
        <v>33</v>
      </c>
      <c r="F86" t="s" s="18">
        <v>34</v>
      </c>
      <c r="G86" s="15"/>
      <c r="H86" s="17"/>
      <c r="I86" t="s" s="18">
        <v>35</v>
      </c>
      <c r="J86" s="15"/>
      <c r="K86" s="17"/>
    </row>
    <row r="87" ht="18.75" customHeight="1">
      <c r="A87" t="s" s="18">
        <v>118</v>
      </c>
      <c r="B87" s="15"/>
      <c r="C87" s="17"/>
      <c r="D87" t="s" s="18">
        <v>37</v>
      </c>
      <c r="E87" t="s" s="18">
        <v>119</v>
      </c>
      <c r="F87" t="s" s="18">
        <v>119</v>
      </c>
      <c r="G87" s="15"/>
      <c r="H87" s="17"/>
      <c r="I87" s="40"/>
      <c r="J87" s="15"/>
      <c r="K87" s="17"/>
    </row>
    <row r="88" ht="17.1" customHeight="1">
      <c r="A88" t="s" s="35">
        <v>120</v>
      </c>
      <c r="B88" s="9"/>
      <c r="C88" s="9"/>
      <c r="D88" s="9"/>
      <c r="E88" s="9"/>
      <c r="F88" s="9"/>
      <c r="G88" s="9"/>
      <c r="H88" s="9"/>
      <c r="I88" s="9"/>
      <c r="J88" s="9"/>
      <c r="K88" s="26"/>
    </row>
    <row r="89" ht="95.25" customHeight="1">
      <c r="A89" t="s" s="34">
        <v>121</v>
      </c>
      <c r="B89" s="12"/>
      <c r="C89" s="12"/>
      <c r="D89" s="12"/>
      <c r="E89" s="12"/>
      <c r="F89" s="12"/>
      <c r="G89" s="12"/>
      <c r="H89" s="12"/>
      <c r="I89" s="12"/>
      <c r="J89" s="12"/>
      <c r="K89" s="30"/>
    </row>
    <row r="90" ht="409.6" customHeight="1" hidden="1">
      <c r="A90" s="38"/>
      <c r="B90" s="12"/>
      <c r="C90" s="12"/>
      <c r="D90" s="12"/>
      <c r="E90" s="12"/>
      <c r="F90" s="12"/>
      <c r="G90" s="12"/>
      <c r="H90" s="12"/>
      <c r="I90" s="12"/>
      <c r="J90" s="12"/>
      <c r="K90" s="30"/>
    </row>
    <row r="91" ht="17.45" customHeight="1">
      <c r="A91" t="s" s="18">
        <v>52</v>
      </c>
      <c r="B91" s="15"/>
      <c r="C91" s="17"/>
      <c r="D91" t="s" s="18">
        <v>32</v>
      </c>
      <c r="E91" t="s" s="18">
        <v>33</v>
      </c>
      <c r="F91" t="s" s="18">
        <v>34</v>
      </c>
      <c r="G91" s="15"/>
      <c r="H91" s="17"/>
      <c r="I91" t="s" s="18">
        <v>35</v>
      </c>
      <c r="J91" s="15"/>
      <c r="K91" s="17"/>
    </row>
    <row r="92" ht="65.25" customHeight="1">
      <c r="A92" t="s" s="18">
        <v>122</v>
      </c>
      <c r="B92" s="15"/>
      <c r="C92" s="17"/>
      <c r="D92" t="s" s="18">
        <v>65</v>
      </c>
      <c r="E92" t="s" s="18">
        <v>123</v>
      </c>
      <c r="F92" t="s" s="18">
        <v>124</v>
      </c>
      <c r="G92" s="15"/>
      <c r="H92" s="17"/>
      <c r="I92" t="s" s="18">
        <v>124</v>
      </c>
      <c r="J92" s="15"/>
      <c r="K92" s="17"/>
    </row>
    <row r="93" ht="81" customHeight="1">
      <c r="A93" t="s" s="18">
        <v>125</v>
      </c>
      <c r="B93" s="15"/>
      <c r="C93" s="17"/>
      <c r="D93" t="s" s="18">
        <v>40</v>
      </c>
      <c r="E93" t="s" s="18">
        <v>123</v>
      </c>
      <c r="F93" t="s" s="18">
        <v>124</v>
      </c>
      <c r="G93" s="15"/>
      <c r="H93" s="17"/>
      <c r="I93" t="s" s="18">
        <v>124</v>
      </c>
      <c r="J93" s="15"/>
      <c r="K93" s="17"/>
    </row>
    <row r="94" ht="8.25" customHeight="1">
      <c r="A94" s="39"/>
      <c r="B94" s="9"/>
      <c r="C94" s="9"/>
      <c r="D94" s="9"/>
      <c r="E94" s="9"/>
      <c r="F94" s="9"/>
      <c r="G94" s="9"/>
      <c r="H94" s="9"/>
      <c r="I94" s="9"/>
      <c r="J94" s="9"/>
      <c r="K94" s="26"/>
    </row>
    <row r="95" ht="33.75" customHeight="1">
      <c r="A95" t="s" s="36">
        <v>126</v>
      </c>
      <c r="B95" s="11"/>
      <c r="C95" s="11"/>
      <c r="D95" s="11"/>
      <c r="E95" s="11"/>
      <c r="F95" s="11"/>
      <c r="G95" s="11"/>
      <c r="H95" s="11"/>
      <c r="I95" s="11"/>
      <c r="J95" s="11"/>
      <c r="K95" s="37"/>
    </row>
    <row r="96" ht="66" customHeight="1">
      <c r="A96" t="s" s="34">
        <v>127</v>
      </c>
      <c r="B96" s="12"/>
      <c r="C96" s="12"/>
      <c r="D96" s="12"/>
      <c r="E96" s="12"/>
      <c r="F96" s="12"/>
      <c r="G96" s="12"/>
      <c r="H96" s="12"/>
      <c r="I96" s="12"/>
      <c r="J96" s="12"/>
      <c r="K96" s="30"/>
    </row>
    <row r="97" ht="17.45" customHeight="1">
      <c r="A97" t="s" s="18">
        <v>52</v>
      </c>
      <c r="B97" s="15"/>
      <c r="C97" s="17"/>
      <c r="D97" t="s" s="18">
        <v>32</v>
      </c>
      <c r="E97" t="s" s="18">
        <v>33</v>
      </c>
      <c r="F97" t="s" s="18">
        <v>34</v>
      </c>
      <c r="G97" s="15"/>
      <c r="H97" s="17"/>
      <c r="I97" t="s" s="18">
        <v>35</v>
      </c>
      <c r="J97" s="15"/>
      <c r="K97" s="17"/>
    </row>
    <row r="98" ht="33.75" customHeight="1">
      <c r="A98" t="s" s="18">
        <v>128</v>
      </c>
      <c r="B98" s="15"/>
      <c r="C98" s="17"/>
      <c r="D98" t="s" s="18">
        <v>65</v>
      </c>
      <c r="E98" t="s" s="18">
        <v>129</v>
      </c>
      <c r="F98" t="s" s="18">
        <v>130</v>
      </c>
      <c r="G98" s="15"/>
      <c r="H98" s="17"/>
      <c r="I98" t="s" s="18">
        <v>130</v>
      </c>
      <c r="J98" s="15"/>
      <c r="K98" s="17"/>
    </row>
    <row r="99" ht="35.25" customHeight="1">
      <c r="A99" t="s" s="18">
        <v>131</v>
      </c>
      <c r="B99" s="15"/>
      <c r="C99" s="17"/>
      <c r="D99" t="s" s="18">
        <v>37</v>
      </c>
      <c r="E99" t="s" s="18">
        <v>132</v>
      </c>
      <c r="F99" t="s" s="18">
        <v>133</v>
      </c>
      <c r="G99" s="15"/>
      <c r="H99" s="17"/>
      <c r="I99" t="s" s="18">
        <v>133</v>
      </c>
      <c r="J99" s="15"/>
      <c r="K99" s="17"/>
    </row>
    <row r="100" ht="21.95" customHeight="1">
      <c r="A100" t="s" s="35">
        <v>57</v>
      </c>
      <c r="B100" s="9"/>
      <c r="C100" s="9"/>
      <c r="D100" s="9"/>
      <c r="E100" s="9"/>
      <c r="F100" s="9"/>
      <c r="G100" s="9"/>
      <c r="H100" s="9"/>
      <c r="I100" s="9"/>
      <c r="J100" s="9"/>
      <c r="K100" s="26"/>
    </row>
    <row r="101" ht="33.75" customHeight="1">
      <c r="A101" t="s" s="36">
        <v>134</v>
      </c>
      <c r="B101" s="11"/>
      <c r="C101" s="11"/>
      <c r="D101" s="11"/>
      <c r="E101" s="11"/>
      <c r="F101" s="11"/>
      <c r="G101" s="11"/>
      <c r="H101" s="11"/>
      <c r="I101" s="11"/>
      <c r="J101" s="11"/>
      <c r="K101" s="37"/>
    </row>
    <row r="102" ht="100.5" customHeight="1">
      <c r="A102" t="s" s="34">
        <v>135</v>
      </c>
      <c r="B102" s="12"/>
      <c r="C102" s="12"/>
      <c r="D102" s="12"/>
      <c r="E102" s="12"/>
      <c r="F102" s="12"/>
      <c r="G102" s="12"/>
      <c r="H102" s="12"/>
      <c r="I102" s="12"/>
      <c r="J102" s="12"/>
      <c r="K102" s="30"/>
    </row>
    <row r="103" ht="409.6" customHeight="1" hidden="1">
      <c r="A103" s="38"/>
      <c r="B103" s="12"/>
      <c r="C103" s="12"/>
      <c r="D103" s="12"/>
      <c r="E103" s="12"/>
      <c r="F103" s="12"/>
      <c r="G103" s="12"/>
      <c r="H103" s="12"/>
      <c r="I103" s="12"/>
      <c r="J103" s="12"/>
      <c r="K103" s="30"/>
    </row>
    <row r="104" ht="17.45" customHeight="1">
      <c r="A104" t="s" s="18">
        <v>52</v>
      </c>
      <c r="B104" s="15"/>
      <c r="C104" s="17"/>
      <c r="D104" t="s" s="18">
        <v>32</v>
      </c>
      <c r="E104" t="s" s="18">
        <v>33</v>
      </c>
      <c r="F104" t="s" s="18">
        <v>34</v>
      </c>
      <c r="G104" s="15"/>
      <c r="H104" s="17"/>
      <c r="I104" t="s" s="18">
        <v>35</v>
      </c>
      <c r="J104" s="15"/>
      <c r="K104" s="17"/>
    </row>
    <row r="105" ht="21" customHeight="1">
      <c r="A105" t="s" s="18">
        <v>84</v>
      </c>
      <c r="B105" s="15"/>
      <c r="C105" s="17"/>
      <c r="D105" t="s" s="18">
        <v>65</v>
      </c>
      <c r="E105" t="s" s="18">
        <v>109</v>
      </c>
      <c r="F105" t="s" s="18">
        <v>136</v>
      </c>
      <c r="G105" s="15"/>
      <c r="H105" s="17"/>
      <c r="I105" t="s" s="18">
        <v>136</v>
      </c>
      <c r="J105" s="15"/>
      <c r="K105" s="17"/>
    </row>
    <row r="106" ht="34.5" customHeight="1">
      <c r="A106" t="s" s="18">
        <v>137</v>
      </c>
      <c r="B106" s="15"/>
      <c r="C106" s="17"/>
      <c r="D106" t="s" s="18">
        <v>37</v>
      </c>
      <c r="E106" t="s" s="18">
        <v>138</v>
      </c>
      <c r="F106" t="s" s="18">
        <v>138</v>
      </c>
      <c r="G106" s="15"/>
      <c r="H106" s="17"/>
      <c r="I106" t="s" s="18">
        <v>138</v>
      </c>
      <c r="J106" s="15"/>
      <c r="K106" s="17"/>
    </row>
    <row r="107" ht="17.1" customHeight="1">
      <c r="A107" t="s" s="35">
        <v>139</v>
      </c>
      <c r="B107" s="9"/>
      <c r="C107" s="9"/>
      <c r="D107" s="9"/>
      <c r="E107" s="9"/>
      <c r="F107" s="9"/>
      <c r="G107" s="9"/>
      <c r="H107" s="9"/>
      <c r="I107" s="9"/>
      <c r="J107" s="9"/>
      <c r="K107" s="26"/>
    </row>
    <row r="108" ht="78" customHeight="1">
      <c r="A108" t="s" s="34">
        <v>140</v>
      </c>
      <c r="B108" s="12"/>
      <c r="C108" s="12"/>
      <c r="D108" s="12"/>
      <c r="E108" s="12"/>
      <c r="F108" s="12"/>
      <c r="G108" s="12"/>
      <c r="H108" s="12"/>
      <c r="I108" s="12"/>
      <c r="J108" s="12"/>
      <c r="K108" s="30"/>
    </row>
    <row r="109" ht="409.6" customHeight="1" hidden="1">
      <c r="A109" s="38"/>
      <c r="B109" s="12"/>
      <c r="C109" s="12"/>
      <c r="D109" s="12"/>
      <c r="E109" s="12"/>
      <c r="F109" s="12"/>
      <c r="G109" s="12"/>
      <c r="H109" s="12"/>
      <c r="I109" s="12"/>
      <c r="J109" s="12"/>
      <c r="K109" s="30"/>
    </row>
    <row r="110" ht="17.45" customHeight="1">
      <c r="A110" t="s" s="18">
        <v>52</v>
      </c>
      <c r="B110" s="15"/>
      <c r="C110" s="17"/>
      <c r="D110" t="s" s="18">
        <v>32</v>
      </c>
      <c r="E110" t="s" s="18">
        <v>33</v>
      </c>
      <c r="F110" t="s" s="18">
        <v>34</v>
      </c>
      <c r="G110" s="15"/>
      <c r="H110" s="17"/>
      <c r="I110" t="s" s="18">
        <v>35</v>
      </c>
      <c r="J110" s="15"/>
      <c r="K110" s="17"/>
    </row>
    <row r="111" ht="35.25" customHeight="1">
      <c r="A111" t="s" s="18">
        <v>141</v>
      </c>
      <c r="B111" s="15"/>
      <c r="C111" s="17"/>
      <c r="D111" t="s" s="18">
        <v>65</v>
      </c>
      <c r="E111" t="s" s="18">
        <v>142</v>
      </c>
      <c r="F111" t="s" s="18">
        <v>143</v>
      </c>
      <c r="G111" s="15"/>
      <c r="H111" s="17"/>
      <c r="I111" t="s" s="18">
        <v>143</v>
      </c>
      <c r="J111" s="15"/>
      <c r="K111" s="17"/>
    </row>
    <row r="112" ht="67.5" customHeight="1">
      <c r="A112" t="s" s="18">
        <v>144</v>
      </c>
      <c r="B112" s="15"/>
      <c r="C112" s="17"/>
      <c r="D112" t="s" s="18">
        <v>40</v>
      </c>
      <c r="E112" t="s" s="18">
        <v>89</v>
      </c>
      <c r="F112" t="s" s="18">
        <v>145</v>
      </c>
      <c r="G112" s="15"/>
      <c r="H112" s="17"/>
      <c r="I112" t="s" s="18">
        <v>145</v>
      </c>
      <c r="J112" s="15"/>
      <c r="K112" s="17"/>
    </row>
    <row r="113" ht="17.1" customHeight="1">
      <c r="A113" t="s" s="35">
        <v>146</v>
      </c>
      <c r="B113" s="9"/>
      <c r="C113" s="9"/>
      <c r="D113" s="9"/>
      <c r="E113" s="9"/>
      <c r="F113" s="9"/>
      <c r="G113" s="9"/>
      <c r="H113" s="9"/>
      <c r="I113" s="9"/>
      <c r="J113" s="9"/>
      <c r="K113" s="26"/>
    </row>
    <row r="114" ht="66.75" customHeight="1">
      <c r="A114" t="s" s="34">
        <v>147</v>
      </c>
      <c r="B114" s="12"/>
      <c r="C114" s="12"/>
      <c r="D114" s="12"/>
      <c r="E114" s="12"/>
      <c r="F114" s="12"/>
      <c r="G114" s="12"/>
      <c r="H114" s="12"/>
      <c r="I114" s="12"/>
      <c r="J114" s="12"/>
      <c r="K114" s="30"/>
    </row>
    <row r="115" ht="409.6" customHeight="1" hidden="1">
      <c r="A115" s="38"/>
      <c r="B115" s="12"/>
      <c r="C115" s="12"/>
      <c r="D115" s="12"/>
      <c r="E115" s="12"/>
      <c r="F115" s="12"/>
      <c r="G115" s="12"/>
      <c r="H115" s="12"/>
      <c r="I115" s="12"/>
      <c r="J115" s="12"/>
      <c r="K115" s="30"/>
    </row>
    <row r="116" ht="17.45" customHeight="1">
      <c r="A116" t="s" s="18">
        <v>52</v>
      </c>
      <c r="B116" s="15"/>
      <c r="C116" s="17"/>
      <c r="D116" t="s" s="18">
        <v>32</v>
      </c>
      <c r="E116" t="s" s="18">
        <v>33</v>
      </c>
      <c r="F116" t="s" s="18">
        <v>34</v>
      </c>
      <c r="G116" s="15"/>
      <c r="H116" s="17"/>
      <c r="I116" t="s" s="18">
        <v>35</v>
      </c>
      <c r="J116" s="15"/>
      <c r="K116" s="17"/>
    </row>
    <row r="117" ht="32.25" customHeight="1">
      <c r="A117" t="s" s="18">
        <v>148</v>
      </c>
      <c r="B117" s="15"/>
      <c r="C117" s="17"/>
      <c r="D117" t="s" s="18">
        <v>65</v>
      </c>
      <c r="E117" t="s" s="18">
        <v>149</v>
      </c>
      <c r="F117" t="s" s="18">
        <v>149</v>
      </c>
      <c r="G117" s="15"/>
      <c r="H117" s="17"/>
      <c r="I117" t="s" s="18">
        <v>149</v>
      </c>
      <c r="J117" s="15"/>
      <c r="K117" s="17"/>
    </row>
    <row r="118" ht="409.6" customHeight="1" hidden="1">
      <c r="A118" s="39"/>
      <c r="B118" s="9"/>
      <c r="C118" s="9"/>
      <c r="D118" s="9"/>
      <c r="E118" s="9"/>
      <c r="F118" s="9"/>
      <c r="G118" s="9"/>
      <c r="H118" s="9"/>
      <c r="I118" s="9"/>
      <c r="J118" s="9"/>
      <c r="K118" s="26"/>
    </row>
    <row r="119" ht="17.1" customHeight="1">
      <c r="A119" t="s" s="35">
        <v>150</v>
      </c>
      <c r="B119" s="9"/>
      <c r="C119" s="9"/>
      <c r="D119" s="9"/>
      <c r="E119" s="9"/>
      <c r="F119" s="9"/>
      <c r="G119" s="9"/>
      <c r="H119" s="9"/>
      <c r="I119" s="9"/>
      <c r="J119" s="9"/>
      <c r="K119" s="26"/>
    </row>
    <row r="120" ht="78.75" customHeight="1">
      <c r="A120" t="s" s="36">
        <v>151</v>
      </c>
      <c r="B120" s="11"/>
      <c r="C120" s="11"/>
      <c r="D120" s="11"/>
      <c r="E120" s="11"/>
      <c r="F120" s="11"/>
      <c r="G120" s="11"/>
      <c r="H120" s="11"/>
      <c r="I120" s="11"/>
      <c r="J120" s="11"/>
      <c r="K120" s="37"/>
    </row>
    <row r="121" ht="8" customHeight="1">
      <c r="A121" s="38"/>
      <c r="B121" s="12"/>
      <c r="C121" s="12"/>
      <c r="D121" s="12"/>
      <c r="E121" s="12"/>
      <c r="F121" s="12"/>
      <c r="G121" s="12"/>
      <c r="H121" s="12"/>
      <c r="I121" s="12"/>
      <c r="J121" s="12"/>
      <c r="K121" s="30"/>
    </row>
    <row r="122" ht="17.45" customHeight="1">
      <c r="A122" t="s" s="18">
        <v>52</v>
      </c>
      <c r="B122" s="15"/>
      <c r="C122" s="17"/>
      <c r="D122" t="s" s="18">
        <v>32</v>
      </c>
      <c r="E122" t="s" s="18">
        <v>33</v>
      </c>
      <c r="F122" t="s" s="18">
        <v>34</v>
      </c>
      <c r="G122" s="15"/>
      <c r="H122" s="17"/>
      <c r="I122" t="s" s="18">
        <v>35</v>
      </c>
      <c r="J122" s="15"/>
      <c r="K122" s="17"/>
    </row>
    <row r="123" ht="48.75" customHeight="1">
      <c r="A123" t="s" s="18">
        <v>152</v>
      </c>
      <c r="B123" s="15"/>
      <c r="C123" s="17"/>
      <c r="D123" t="s" s="18">
        <v>37</v>
      </c>
      <c r="E123" t="s" s="18">
        <v>124</v>
      </c>
      <c r="F123" t="s" s="18">
        <v>153</v>
      </c>
      <c r="G123" s="15"/>
      <c r="H123" s="17"/>
      <c r="I123" t="s" s="18">
        <v>153</v>
      </c>
      <c r="J123" s="15"/>
      <c r="K123" s="17"/>
    </row>
    <row r="124" ht="32.25" customHeight="1">
      <c r="A124" t="s" s="35">
        <v>154</v>
      </c>
      <c r="B124" s="9"/>
      <c r="C124" s="9"/>
      <c r="D124" s="9"/>
      <c r="E124" s="9"/>
      <c r="F124" s="9"/>
      <c r="G124" s="9"/>
      <c r="H124" s="9"/>
      <c r="I124" s="9"/>
      <c r="J124" s="9"/>
      <c r="K124" s="26"/>
    </row>
    <row r="125" ht="110.25" customHeight="1">
      <c r="A125" t="s" s="36">
        <v>155</v>
      </c>
      <c r="B125" s="11"/>
      <c r="C125" s="11"/>
      <c r="D125" s="11"/>
      <c r="E125" s="11"/>
      <c r="F125" s="11"/>
      <c r="G125" s="11"/>
      <c r="H125" s="11"/>
      <c r="I125" s="11"/>
      <c r="J125" s="11"/>
      <c r="K125" s="37"/>
    </row>
    <row r="126" ht="8" customHeight="1">
      <c r="A126" s="38"/>
      <c r="B126" s="12"/>
      <c r="C126" s="12"/>
      <c r="D126" s="12"/>
      <c r="E126" s="12"/>
      <c r="F126" s="12"/>
      <c r="G126" s="12"/>
      <c r="H126" s="12"/>
      <c r="I126" s="12"/>
      <c r="J126" s="12"/>
      <c r="K126" s="30"/>
    </row>
    <row r="127" ht="17.45" customHeight="1">
      <c r="A127" t="s" s="18">
        <v>52</v>
      </c>
      <c r="B127" s="15"/>
      <c r="C127" s="17"/>
      <c r="D127" t="s" s="18">
        <v>32</v>
      </c>
      <c r="E127" t="s" s="18">
        <v>33</v>
      </c>
      <c r="F127" t="s" s="18">
        <v>34</v>
      </c>
      <c r="G127" s="15"/>
      <c r="H127" s="17"/>
      <c r="I127" t="s" s="18">
        <v>35</v>
      </c>
      <c r="J127" s="15"/>
      <c r="K127" s="17"/>
    </row>
    <row r="128" ht="66.75" customHeight="1">
      <c r="A128" t="s" s="18">
        <v>156</v>
      </c>
      <c r="B128" s="15"/>
      <c r="C128" s="17"/>
      <c r="D128" t="s" s="18">
        <v>37</v>
      </c>
      <c r="E128" t="s" s="18">
        <v>157</v>
      </c>
      <c r="F128" t="s" s="18">
        <v>158</v>
      </c>
      <c r="G128" s="15"/>
      <c r="H128" s="17"/>
      <c r="I128" t="s" s="18">
        <v>158</v>
      </c>
      <c r="J128" s="15"/>
      <c r="K128" s="17"/>
    </row>
    <row r="129" ht="409.6" customHeight="1" hidden="1">
      <c r="A129" s="39"/>
      <c r="B129" s="9"/>
      <c r="C129" s="9"/>
      <c r="D129" s="9"/>
      <c r="E129" s="9"/>
      <c r="F129" s="9"/>
      <c r="G129" s="9"/>
      <c r="H129" s="9"/>
      <c r="I129" s="9"/>
      <c r="J129" s="9"/>
      <c r="K129" s="26"/>
    </row>
    <row r="130" ht="8" customHeight="1">
      <c r="A130" s="39"/>
      <c r="B130" s="9"/>
      <c r="C130" s="9"/>
      <c r="D130" s="9"/>
      <c r="E130" s="9"/>
      <c r="F130" s="9"/>
      <c r="G130" s="9"/>
      <c r="H130" s="9"/>
      <c r="I130" s="9"/>
      <c r="J130" s="9"/>
      <c r="K130" s="26"/>
    </row>
    <row r="131" ht="17.1" customHeight="1">
      <c r="A131" t="s" s="36">
        <v>159</v>
      </c>
      <c r="B131" s="11"/>
      <c r="C131" s="11"/>
      <c r="D131" s="11"/>
      <c r="E131" s="11"/>
      <c r="F131" s="11"/>
      <c r="G131" s="11"/>
      <c r="H131" s="11"/>
      <c r="I131" s="11"/>
      <c r="J131" s="11"/>
      <c r="K131" s="37"/>
    </row>
    <row r="132" ht="84" customHeight="1">
      <c r="A132" t="s" s="34">
        <v>160</v>
      </c>
      <c r="B132" s="12"/>
      <c r="C132" s="12"/>
      <c r="D132" s="12"/>
      <c r="E132" s="12"/>
      <c r="F132" s="12"/>
      <c r="G132" s="12"/>
      <c r="H132" s="12"/>
      <c r="I132" s="12"/>
      <c r="J132" s="12"/>
      <c r="K132" s="30"/>
    </row>
    <row r="133" ht="17.45" customHeight="1">
      <c r="A133" t="s" s="18">
        <v>52</v>
      </c>
      <c r="B133" s="15"/>
      <c r="C133" s="17"/>
      <c r="D133" t="s" s="18">
        <v>32</v>
      </c>
      <c r="E133" t="s" s="18">
        <v>33</v>
      </c>
      <c r="F133" t="s" s="18">
        <v>34</v>
      </c>
      <c r="G133" s="15"/>
      <c r="H133" s="17"/>
      <c r="I133" t="s" s="18">
        <v>35</v>
      </c>
      <c r="J133" s="15"/>
      <c r="K133" s="17"/>
    </row>
    <row r="134" ht="33.75" customHeight="1">
      <c r="A134" t="s" s="18">
        <v>161</v>
      </c>
      <c r="B134" s="15"/>
      <c r="C134" s="17"/>
      <c r="D134" t="s" s="18">
        <v>40</v>
      </c>
      <c r="E134" t="s" s="18">
        <v>136</v>
      </c>
      <c r="F134" t="s" s="18">
        <v>110</v>
      </c>
      <c r="G134" s="15"/>
      <c r="H134" s="17"/>
      <c r="I134" t="s" s="18">
        <v>110</v>
      </c>
      <c r="J134" s="15"/>
      <c r="K134" s="17"/>
    </row>
    <row r="135" ht="48" customHeight="1">
      <c r="A135" t="s" s="18">
        <v>162</v>
      </c>
      <c r="B135" s="15"/>
      <c r="C135" s="17"/>
      <c r="D135" t="s" s="18">
        <v>40</v>
      </c>
      <c r="E135" t="s" s="18">
        <v>163</v>
      </c>
      <c r="F135" t="s" s="18">
        <v>43</v>
      </c>
      <c r="G135" s="15"/>
      <c r="H135" s="17"/>
      <c r="I135" t="s" s="18">
        <v>43</v>
      </c>
      <c r="J135" s="15"/>
      <c r="K135" s="17"/>
    </row>
    <row r="136" ht="21.95" customHeight="1">
      <c r="A136" t="s" s="35">
        <v>57</v>
      </c>
      <c r="B136" s="9"/>
      <c r="C136" s="9"/>
      <c r="D136" s="9"/>
      <c r="E136" s="9"/>
      <c r="F136" s="9"/>
      <c r="G136" s="9"/>
      <c r="H136" s="9"/>
      <c r="I136" s="9"/>
      <c r="J136" s="9"/>
      <c r="K136" s="26"/>
    </row>
    <row r="137" ht="17.1" customHeight="1">
      <c r="A137" t="s" s="36">
        <v>164</v>
      </c>
      <c r="B137" s="11"/>
      <c r="C137" s="11"/>
      <c r="D137" s="11"/>
      <c r="E137" s="11"/>
      <c r="F137" s="11"/>
      <c r="G137" s="11"/>
      <c r="H137" s="11"/>
      <c r="I137" s="11"/>
      <c r="J137" s="11"/>
      <c r="K137" s="37"/>
    </row>
    <row r="138" ht="79.5" customHeight="1">
      <c r="A138" t="s" s="34">
        <v>165</v>
      </c>
      <c r="B138" s="12"/>
      <c r="C138" s="12"/>
      <c r="D138" s="12"/>
      <c r="E138" s="12"/>
      <c r="F138" s="12"/>
      <c r="G138" s="12"/>
      <c r="H138" s="12"/>
      <c r="I138" s="12"/>
      <c r="J138" s="12"/>
      <c r="K138" s="30"/>
    </row>
    <row r="139" ht="409.6" customHeight="1" hidden="1">
      <c r="A139" s="38"/>
      <c r="B139" s="12"/>
      <c r="C139" s="12"/>
      <c r="D139" s="12"/>
      <c r="E139" s="12"/>
      <c r="F139" s="12"/>
      <c r="G139" s="12"/>
      <c r="H139" s="12"/>
      <c r="I139" s="12"/>
      <c r="J139" s="12"/>
      <c r="K139" s="30"/>
    </row>
    <row r="140" ht="17.45" customHeight="1">
      <c r="A140" t="s" s="18">
        <v>52</v>
      </c>
      <c r="B140" s="15"/>
      <c r="C140" s="17"/>
      <c r="D140" t="s" s="18">
        <v>32</v>
      </c>
      <c r="E140" t="s" s="18">
        <v>33</v>
      </c>
      <c r="F140" t="s" s="18">
        <v>34</v>
      </c>
      <c r="G140" s="15"/>
      <c r="H140" s="17"/>
      <c r="I140" t="s" s="18">
        <v>35</v>
      </c>
      <c r="J140" s="15"/>
      <c r="K140" s="17"/>
    </row>
    <row r="141" ht="16.5" customHeight="1">
      <c r="A141" t="s" s="18">
        <v>166</v>
      </c>
      <c r="B141" s="15"/>
      <c r="C141" s="17"/>
      <c r="D141" t="s" s="18">
        <v>37</v>
      </c>
      <c r="E141" t="s" s="18">
        <v>167</v>
      </c>
      <c r="F141" t="s" s="18">
        <v>168</v>
      </c>
      <c r="G141" s="15"/>
      <c r="H141" s="17"/>
      <c r="I141" t="s" s="18">
        <v>168</v>
      </c>
      <c r="J141" s="15"/>
      <c r="K141" s="17"/>
    </row>
    <row r="142" ht="39.75" customHeight="1">
      <c r="A142" t="s" s="35">
        <v>169</v>
      </c>
      <c r="B142" s="9"/>
      <c r="C142" s="9"/>
      <c r="D142" s="9"/>
      <c r="E142" s="9"/>
      <c r="F142" s="9"/>
      <c r="G142" s="9"/>
      <c r="H142" s="9"/>
      <c r="I142" s="9"/>
      <c r="J142" s="9"/>
      <c r="K142" s="26"/>
    </row>
    <row r="143" ht="96.75" customHeight="1">
      <c r="A143" t="s" s="34">
        <v>170</v>
      </c>
      <c r="B143" s="12"/>
      <c r="C143" s="12"/>
      <c r="D143" s="12"/>
      <c r="E143" s="12"/>
      <c r="F143" s="12"/>
      <c r="G143" s="12"/>
      <c r="H143" s="12"/>
      <c r="I143" s="12"/>
      <c r="J143" s="12"/>
      <c r="K143" s="30"/>
    </row>
    <row r="144" ht="409.6" customHeight="1" hidden="1">
      <c r="A144" s="38"/>
      <c r="B144" s="12"/>
      <c r="C144" s="12"/>
      <c r="D144" s="12"/>
      <c r="E144" s="12"/>
      <c r="F144" s="12"/>
      <c r="G144" s="12"/>
      <c r="H144" s="12"/>
      <c r="I144" s="12"/>
      <c r="J144" s="12"/>
      <c r="K144" s="30"/>
    </row>
    <row r="145" ht="17.45" customHeight="1">
      <c r="A145" t="s" s="18">
        <v>52</v>
      </c>
      <c r="B145" s="15"/>
      <c r="C145" s="17"/>
      <c r="D145" t="s" s="18">
        <v>32</v>
      </c>
      <c r="E145" t="s" s="18">
        <v>33</v>
      </c>
      <c r="F145" t="s" s="18">
        <v>34</v>
      </c>
      <c r="G145" s="15"/>
      <c r="H145" s="17"/>
      <c r="I145" t="s" s="18">
        <v>35</v>
      </c>
      <c r="J145" s="15"/>
      <c r="K145" s="17"/>
    </row>
    <row r="146" ht="18.75" customHeight="1">
      <c r="A146" t="s" s="18">
        <v>166</v>
      </c>
      <c r="B146" s="15"/>
      <c r="C146" s="17"/>
      <c r="D146" t="s" s="18">
        <v>37</v>
      </c>
      <c r="E146" t="s" s="18">
        <v>171</v>
      </c>
      <c r="F146" t="s" s="18">
        <v>171</v>
      </c>
      <c r="G146" s="15"/>
      <c r="H146" s="17"/>
      <c r="I146" t="s" s="18">
        <v>171</v>
      </c>
      <c r="J146" s="15"/>
      <c r="K146" s="17"/>
    </row>
    <row r="147" ht="32.25" customHeight="1">
      <c r="A147" t="s" s="35">
        <v>172</v>
      </c>
      <c r="B147" s="9"/>
      <c r="C147" s="9"/>
      <c r="D147" s="9"/>
      <c r="E147" s="9"/>
      <c r="F147" s="9"/>
      <c r="G147" s="9"/>
      <c r="H147" s="9"/>
      <c r="I147" s="9"/>
      <c r="J147" s="9"/>
      <c r="K147" s="26"/>
    </row>
    <row r="148" ht="81.75" customHeight="1">
      <c r="A148" t="s" s="34">
        <v>173</v>
      </c>
      <c r="B148" s="12"/>
      <c r="C148" s="12"/>
      <c r="D148" s="12"/>
      <c r="E148" s="12"/>
      <c r="F148" s="12"/>
      <c r="G148" s="12"/>
      <c r="H148" s="12"/>
      <c r="I148" s="12"/>
      <c r="J148" s="12"/>
      <c r="K148" s="30"/>
    </row>
    <row r="149" ht="409.6" customHeight="1" hidden="1">
      <c r="A149" s="38"/>
      <c r="B149" s="12"/>
      <c r="C149" s="12"/>
      <c r="D149" s="12"/>
      <c r="E149" s="12"/>
      <c r="F149" s="12"/>
      <c r="G149" s="12"/>
      <c r="H149" s="12"/>
      <c r="I149" s="12"/>
      <c r="J149" s="12"/>
      <c r="K149" s="30"/>
    </row>
    <row r="150" ht="17.45" customHeight="1">
      <c r="A150" t="s" s="18">
        <v>52</v>
      </c>
      <c r="B150" s="15"/>
      <c r="C150" s="17"/>
      <c r="D150" t="s" s="18">
        <v>32</v>
      </c>
      <c r="E150" t="s" s="18">
        <v>33</v>
      </c>
      <c r="F150" t="s" s="18">
        <v>34</v>
      </c>
      <c r="G150" s="15"/>
      <c r="H150" s="17"/>
      <c r="I150" t="s" s="18">
        <v>35</v>
      </c>
      <c r="J150" s="15"/>
      <c r="K150" s="17"/>
    </row>
    <row r="151" ht="16.5" customHeight="1">
      <c r="A151" t="s" s="18">
        <v>174</v>
      </c>
      <c r="B151" s="15"/>
      <c r="C151" s="17"/>
      <c r="D151" t="s" s="18">
        <v>37</v>
      </c>
      <c r="E151" t="s" s="18">
        <v>175</v>
      </c>
      <c r="F151" t="s" s="18">
        <v>176</v>
      </c>
      <c r="G151" s="15"/>
      <c r="H151" s="17"/>
      <c r="I151" t="s" s="18">
        <v>176</v>
      </c>
      <c r="J151" s="15"/>
      <c r="K151" s="17"/>
    </row>
    <row r="152" ht="17.1" customHeight="1">
      <c r="A152" t="s" s="35">
        <v>177</v>
      </c>
      <c r="B152" s="9"/>
      <c r="C152" s="9"/>
      <c r="D152" s="9"/>
      <c r="E152" s="9"/>
      <c r="F152" s="9"/>
      <c r="G152" s="9"/>
      <c r="H152" s="9"/>
      <c r="I152" s="9"/>
      <c r="J152" s="9"/>
      <c r="K152" s="26"/>
    </row>
    <row r="153" ht="79.5" customHeight="1">
      <c r="A153" t="s" s="34">
        <v>178</v>
      </c>
      <c r="B153" s="12"/>
      <c r="C153" s="12"/>
      <c r="D153" s="12"/>
      <c r="E153" s="12"/>
      <c r="F153" s="12"/>
      <c r="G153" s="12"/>
      <c r="H153" s="12"/>
      <c r="I153" s="12"/>
      <c r="J153" s="12"/>
      <c r="K153" s="30"/>
    </row>
    <row r="154" ht="409.6" customHeight="1" hidden="1">
      <c r="A154" s="38"/>
      <c r="B154" s="12"/>
      <c r="C154" s="12"/>
      <c r="D154" s="12"/>
      <c r="E154" s="12"/>
      <c r="F154" s="12"/>
      <c r="G154" s="12"/>
      <c r="H154" s="12"/>
      <c r="I154" s="12"/>
      <c r="J154" s="12"/>
      <c r="K154" s="30"/>
    </row>
    <row r="155" ht="17.45" customHeight="1">
      <c r="A155" t="s" s="18">
        <v>52</v>
      </c>
      <c r="B155" s="15"/>
      <c r="C155" s="17"/>
      <c r="D155" t="s" s="18">
        <v>32</v>
      </c>
      <c r="E155" t="s" s="18">
        <v>33</v>
      </c>
      <c r="F155" t="s" s="18">
        <v>34</v>
      </c>
      <c r="G155" s="15"/>
      <c r="H155" s="17"/>
      <c r="I155" t="s" s="18">
        <v>35</v>
      </c>
      <c r="J155" s="15"/>
      <c r="K155" s="17"/>
    </row>
    <row r="156" ht="17.45" customHeight="1">
      <c r="A156" t="s" s="18">
        <v>166</v>
      </c>
      <c r="B156" s="15"/>
      <c r="C156" s="17"/>
      <c r="D156" t="s" s="18">
        <v>37</v>
      </c>
      <c r="E156" t="s" s="18">
        <v>179</v>
      </c>
      <c r="F156" t="s" s="18">
        <v>179</v>
      </c>
      <c r="G156" s="15"/>
      <c r="H156" s="17"/>
      <c r="I156" t="s" s="18">
        <v>179</v>
      </c>
      <c r="J156" s="15"/>
      <c r="K156" s="17"/>
    </row>
    <row r="157" ht="409.6" customHeight="1" hidden="1">
      <c r="A157" s="39"/>
      <c r="B157" s="9"/>
      <c r="C157" s="9"/>
      <c r="D157" s="9"/>
      <c r="E157" s="9"/>
      <c r="F157" s="9"/>
      <c r="G157" s="9"/>
      <c r="H157" s="9"/>
      <c r="I157" s="9"/>
      <c r="J157" s="9"/>
      <c r="K157" s="26"/>
    </row>
    <row r="158" ht="17.1" customHeight="1">
      <c r="A158" t="s" s="35">
        <v>180</v>
      </c>
      <c r="B158" s="9"/>
      <c r="C158" s="9"/>
      <c r="D158" s="9"/>
      <c r="E158" s="9"/>
      <c r="F158" s="9"/>
      <c r="G158" s="9"/>
      <c r="H158" s="9"/>
      <c r="I158" s="9"/>
      <c r="J158" s="9"/>
      <c r="K158" s="26"/>
    </row>
    <row r="159" ht="111.75" customHeight="1">
      <c r="A159" t="s" s="34">
        <v>181</v>
      </c>
      <c r="B159" s="12"/>
      <c r="C159" s="12"/>
      <c r="D159" s="12"/>
      <c r="E159" s="12"/>
      <c r="F159" s="12"/>
      <c r="G159" s="12"/>
      <c r="H159" s="12"/>
      <c r="I159" s="12"/>
      <c r="J159" s="12"/>
      <c r="K159" s="30"/>
    </row>
    <row r="160" ht="25.5" customHeight="1" hidden="1">
      <c r="A160" s="38"/>
      <c r="B160" s="12"/>
      <c r="C160" s="12"/>
      <c r="D160" s="12"/>
      <c r="E160" s="12"/>
      <c r="F160" s="12"/>
      <c r="G160" s="12"/>
      <c r="H160" s="12"/>
      <c r="I160" s="12"/>
      <c r="J160" s="12"/>
      <c r="K160" s="30"/>
    </row>
    <row r="161" ht="17.45" customHeight="1">
      <c r="A161" t="s" s="18">
        <v>52</v>
      </c>
      <c r="B161" s="15"/>
      <c r="C161" s="17"/>
      <c r="D161" t="s" s="18">
        <v>32</v>
      </c>
      <c r="E161" t="s" s="18">
        <v>33</v>
      </c>
      <c r="F161" t="s" s="18">
        <v>34</v>
      </c>
      <c r="G161" s="15"/>
      <c r="H161" s="17"/>
      <c r="I161" t="s" s="18">
        <v>35</v>
      </c>
      <c r="J161" s="15"/>
      <c r="K161" s="17"/>
    </row>
    <row r="162" ht="31.5" customHeight="1">
      <c r="A162" t="s" s="18">
        <v>182</v>
      </c>
      <c r="B162" s="15"/>
      <c r="C162" s="17"/>
      <c r="D162" t="s" s="18">
        <v>37</v>
      </c>
      <c r="E162" t="s" s="18">
        <v>183</v>
      </c>
      <c r="F162" t="s" s="18">
        <v>183</v>
      </c>
      <c r="G162" s="15"/>
      <c r="H162" s="17"/>
      <c r="I162" t="s" s="18">
        <v>183</v>
      </c>
      <c r="J162" s="15"/>
      <c r="K162" s="17"/>
    </row>
    <row r="163" ht="32.25" customHeight="1">
      <c r="A163" t="s" s="18">
        <v>184</v>
      </c>
      <c r="B163" s="15"/>
      <c r="C163" s="17"/>
      <c r="D163" t="s" s="18">
        <v>65</v>
      </c>
      <c r="E163" t="s" s="18">
        <v>185</v>
      </c>
      <c r="F163" t="s" s="18">
        <v>186</v>
      </c>
      <c r="G163" s="15"/>
      <c r="H163" s="17"/>
      <c r="I163" t="s" s="18">
        <v>187</v>
      </c>
      <c r="J163" s="15"/>
      <c r="K163" s="17"/>
    </row>
    <row r="164" ht="17.1" customHeight="1">
      <c r="A164" t="s" s="35">
        <v>188</v>
      </c>
      <c r="B164" s="9"/>
      <c r="C164" s="9"/>
      <c r="D164" s="9"/>
      <c r="E164" s="9"/>
      <c r="F164" s="9"/>
      <c r="G164" s="9"/>
      <c r="H164" s="9"/>
      <c r="I164" s="9"/>
      <c r="J164" s="9"/>
      <c r="K164" s="26"/>
    </row>
    <row r="165" ht="62.25" customHeight="1">
      <c r="A165" t="s" s="36">
        <v>189</v>
      </c>
      <c r="B165" s="11"/>
      <c r="C165" s="11"/>
      <c r="D165" s="11"/>
      <c r="E165" s="11"/>
      <c r="F165" s="11"/>
      <c r="G165" s="11"/>
      <c r="H165" s="11"/>
      <c r="I165" s="11"/>
      <c r="J165" s="11"/>
      <c r="K165" s="37"/>
    </row>
    <row r="166" ht="8" customHeight="1">
      <c r="A166" s="38"/>
      <c r="B166" s="12"/>
      <c r="C166" s="12"/>
      <c r="D166" s="12"/>
      <c r="E166" s="12"/>
      <c r="F166" s="12"/>
      <c r="G166" s="12"/>
      <c r="H166" s="12"/>
      <c r="I166" s="12"/>
      <c r="J166" s="12"/>
      <c r="K166" s="30"/>
    </row>
    <row r="167" ht="17.45" customHeight="1">
      <c r="A167" t="s" s="18">
        <v>52</v>
      </c>
      <c r="B167" s="15"/>
      <c r="C167" s="17"/>
      <c r="D167" t="s" s="18">
        <v>32</v>
      </c>
      <c r="E167" t="s" s="18">
        <v>33</v>
      </c>
      <c r="F167" t="s" s="18">
        <v>34</v>
      </c>
      <c r="G167" s="15"/>
      <c r="H167" s="17"/>
      <c r="I167" t="s" s="18">
        <v>35</v>
      </c>
      <c r="J167" s="15"/>
      <c r="K167" s="17"/>
    </row>
    <row r="168" ht="21.75" customHeight="1">
      <c r="A168" t="s" s="18">
        <v>190</v>
      </c>
      <c r="B168" s="15"/>
      <c r="C168" s="17"/>
      <c r="D168" t="s" s="18">
        <v>37</v>
      </c>
      <c r="E168" t="s" s="18">
        <v>191</v>
      </c>
      <c r="F168" t="s" s="18">
        <v>191</v>
      </c>
      <c r="G168" s="15"/>
      <c r="H168" s="17"/>
      <c r="I168" t="s" s="18">
        <v>191</v>
      </c>
      <c r="J168" s="15"/>
      <c r="K168" s="17"/>
    </row>
    <row r="169" ht="17.1" customHeight="1">
      <c r="A169" t="s" s="35">
        <v>192</v>
      </c>
      <c r="B169" s="9"/>
      <c r="C169" s="9"/>
      <c r="D169" s="9"/>
      <c r="E169" s="9"/>
      <c r="F169" s="9"/>
      <c r="G169" s="9"/>
      <c r="H169" s="9"/>
      <c r="I169" s="9"/>
      <c r="J169" s="9"/>
      <c r="K169" s="26"/>
    </row>
    <row r="170" ht="83.25" customHeight="1">
      <c r="A170" t="s" s="34">
        <v>193</v>
      </c>
      <c r="B170" s="12"/>
      <c r="C170" s="12"/>
      <c r="D170" s="12"/>
      <c r="E170" s="12"/>
      <c r="F170" s="12"/>
      <c r="G170" s="12"/>
      <c r="H170" s="12"/>
      <c r="I170" s="12"/>
      <c r="J170" s="12"/>
      <c r="K170" s="30"/>
    </row>
    <row r="171" ht="409.6" customHeight="1" hidden="1">
      <c r="A171" s="38"/>
      <c r="B171" s="12"/>
      <c r="C171" s="12"/>
      <c r="D171" s="12"/>
      <c r="E171" s="12"/>
      <c r="F171" s="12"/>
      <c r="G171" s="12"/>
      <c r="H171" s="12"/>
      <c r="I171" s="12"/>
      <c r="J171" s="12"/>
      <c r="K171" s="30"/>
    </row>
    <row r="172" ht="17.45" customHeight="1">
      <c r="A172" t="s" s="18">
        <v>52</v>
      </c>
      <c r="B172" s="15"/>
      <c r="C172" s="17"/>
      <c r="D172" t="s" s="18">
        <v>32</v>
      </c>
      <c r="E172" t="s" s="18">
        <v>33</v>
      </c>
      <c r="F172" t="s" s="18">
        <v>34</v>
      </c>
      <c r="G172" s="15"/>
      <c r="H172" s="17"/>
      <c r="I172" t="s" s="18">
        <v>35</v>
      </c>
      <c r="J172" s="15"/>
      <c r="K172" s="17"/>
    </row>
    <row r="173" ht="18.75" customHeight="1">
      <c r="A173" t="s" s="18">
        <v>166</v>
      </c>
      <c r="B173" s="15"/>
      <c r="C173" s="17"/>
      <c r="D173" t="s" s="18">
        <v>37</v>
      </c>
      <c r="E173" t="s" s="18">
        <v>194</v>
      </c>
      <c r="F173" t="s" s="18">
        <v>194</v>
      </c>
      <c r="G173" s="15"/>
      <c r="H173" s="17"/>
      <c r="I173" t="s" s="18">
        <v>194</v>
      </c>
      <c r="J173" s="15"/>
      <c r="K173" s="17"/>
    </row>
    <row r="174" ht="17.1" customHeight="1">
      <c r="A174" t="s" s="35">
        <v>195</v>
      </c>
      <c r="B174" s="9"/>
      <c r="C174" s="9"/>
      <c r="D174" s="9"/>
      <c r="E174" s="9"/>
      <c r="F174" s="9"/>
      <c r="G174" s="9"/>
      <c r="H174" s="9"/>
      <c r="I174" s="9"/>
      <c r="J174" s="9"/>
      <c r="K174" s="26"/>
    </row>
    <row r="175" ht="94.5" customHeight="1">
      <c r="A175" t="s" s="34">
        <v>196</v>
      </c>
      <c r="B175" s="12"/>
      <c r="C175" s="12"/>
      <c r="D175" s="12"/>
      <c r="E175" s="12"/>
      <c r="F175" s="12"/>
      <c r="G175" s="12"/>
      <c r="H175" s="12"/>
      <c r="I175" s="12"/>
      <c r="J175" s="12"/>
      <c r="K175" s="30"/>
    </row>
    <row r="176" ht="409.6" customHeight="1" hidden="1">
      <c r="A176" s="38"/>
      <c r="B176" s="12"/>
      <c r="C176" s="12"/>
      <c r="D176" s="12"/>
      <c r="E176" s="12"/>
      <c r="F176" s="12"/>
      <c r="G176" s="12"/>
      <c r="H176" s="12"/>
      <c r="I176" s="12"/>
      <c r="J176" s="12"/>
      <c r="K176" s="30"/>
    </row>
    <row r="177" ht="17.45" customHeight="1">
      <c r="A177" t="s" s="18">
        <v>52</v>
      </c>
      <c r="B177" s="15"/>
      <c r="C177" s="17"/>
      <c r="D177" t="s" s="18">
        <v>32</v>
      </c>
      <c r="E177" t="s" s="18">
        <v>33</v>
      </c>
      <c r="F177" t="s" s="18">
        <v>34</v>
      </c>
      <c r="G177" s="15"/>
      <c r="H177" s="17"/>
      <c r="I177" t="s" s="18">
        <v>35</v>
      </c>
      <c r="J177" s="15"/>
      <c r="K177" s="17"/>
    </row>
    <row r="178" ht="17.25" customHeight="1">
      <c r="A178" t="s" s="18">
        <v>166</v>
      </c>
      <c r="B178" s="15"/>
      <c r="C178" s="17"/>
      <c r="D178" t="s" s="18">
        <v>37</v>
      </c>
      <c r="E178" t="s" s="18">
        <v>197</v>
      </c>
      <c r="F178" t="s" s="18">
        <v>197</v>
      </c>
      <c r="G178" s="15"/>
      <c r="H178" s="17"/>
      <c r="I178" t="s" s="18">
        <v>197</v>
      </c>
      <c r="J178" s="15"/>
      <c r="K178" s="17"/>
    </row>
    <row r="179" ht="33" customHeight="1">
      <c r="A179" t="s" s="35">
        <v>198</v>
      </c>
      <c r="B179" s="9"/>
      <c r="C179" s="9"/>
      <c r="D179" s="9"/>
      <c r="E179" s="9"/>
      <c r="F179" s="9"/>
      <c r="G179" s="9"/>
      <c r="H179" s="9"/>
      <c r="I179" s="9"/>
      <c r="J179" s="9"/>
      <c r="K179" s="26"/>
    </row>
    <row r="180" ht="138.75" customHeight="1">
      <c r="A180" t="s" s="36">
        <v>199</v>
      </c>
      <c r="B180" s="11"/>
      <c r="C180" s="11"/>
      <c r="D180" s="11"/>
      <c r="E180" s="11"/>
      <c r="F180" s="11"/>
      <c r="G180" s="11"/>
      <c r="H180" s="11"/>
      <c r="I180" s="11"/>
      <c r="J180" s="11"/>
      <c r="K180" s="37"/>
    </row>
    <row r="181" ht="8" customHeight="1">
      <c r="A181" s="38"/>
      <c r="B181" s="12"/>
      <c r="C181" s="12"/>
      <c r="D181" s="12"/>
      <c r="E181" s="12"/>
      <c r="F181" s="12"/>
      <c r="G181" s="12"/>
      <c r="H181" s="12"/>
      <c r="I181" s="12"/>
      <c r="J181" s="12"/>
      <c r="K181" s="30"/>
    </row>
    <row r="182" ht="17.45" customHeight="1">
      <c r="A182" t="s" s="18">
        <v>52</v>
      </c>
      <c r="B182" s="15"/>
      <c r="C182" s="17"/>
      <c r="D182" t="s" s="18">
        <v>32</v>
      </c>
      <c r="E182" t="s" s="18">
        <v>33</v>
      </c>
      <c r="F182" t="s" s="18">
        <v>34</v>
      </c>
      <c r="G182" s="15"/>
      <c r="H182" s="17"/>
      <c r="I182" t="s" s="18">
        <v>35</v>
      </c>
      <c r="J182" s="15"/>
      <c r="K182" s="17"/>
    </row>
    <row r="183" ht="17.45" customHeight="1">
      <c r="A183" t="s" s="18">
        <v>166</v>
      </c>
      <c r="B183" s="15"/>
      <c r="C183" s="17"/>
      <c r="D183" t="s" s="18">
        <v>37</v>
      </c>
      <c r="E183" t="s" s="18">
        <v>200</v>
      </c>
      <c r="F183" t="s" s="18">
        <v>201</v>
      </c>
      <c r="G183" s="15"/>
      <c r="H183" s="17"/>
      <c r="I183" t="s" s="18">
        <v>123</v>
      </c>
      <c r="J183" s="15"/>
      <c r="K183" s="17"/>
    </row>
    <row r="184" ht="8" customHeight="1">
      <c r="A184" s="39"/>
      <c r="B184" s="9"/>
      <c r="C184" s="9"/>
      <c r="D184" s="9"/>
      <c r="E184" s="9"/>
      <c r="F184" s="9"/>
      <c r="G184" s="9"/>
      <c r="H184" s="9"/>
      <c r="I184" s="9"/>
      <c r="J184" s="9"/>
      <c r="K184" s="26"/>
    </row>
    <row r="185" ht="36" customHeight="1">
      <c r="A185" t="s" s="36">
        <v>202</v>
      </c>
      <c r="B185" s="11"/>
      <c r="C185" s="11"/>
      <c r="D185" s="11"/>
      <c r="E185" s="11"/>
      <c r="F185" s="11"/>
      <c r="G185" s="11"/>
      <c r="H185" s="11"/>
      <c r="I185" s="11"/>
      <c r="J185" s="11"/>
      <c r="K185" s="37"/>
    </row>
    <row r="186" ht="47.25" customHeight="1">
      <c r="A186" t="s" s="36">
        <v>203</v>
      </c>
      <c r="B186" s="11"/>
      <c r="C186" s="11"/>
      <c r="D186" s="11"/>
      <c r="E186" s="11"/>
      <c r="F186" s="11"/>
      <c r="G186" s="11"/>
      <c r="H186" s="11"/>
      <c r="I186" s="11"/>
      <c r="J186" s="11"/>
      <c r="K186" s="37"/>
    </row>
    <row r="187" ht="8" customHeight="1">
      <c r="A187" s="38"/>
      <c r="B187" s="12"/>
      <c r="C187" s="12"/>
      <c r="D187" s="12"/>
      <c r="E187" s="12"/>
      <c r="F187" s="12"/>
      <c r="G187" s="12"/>
      <c r="H187" s="12"/>
      <c r="I187" s="12"/>
      <c r="J187" s="12"/>
      <c r="K187" s="30"/>
    </row>
    <row r="188" ht="17.45" customHeight="1">
      <c r="A188" t="s" s="18">
        <v>52</v>
      </c>
      <c r="B188" s="15"/>
      <c r="C188" s="17"/>
      <c r="D188" t="s" s="18">
        <v>32</v>
      </c>
      <c r="E188" t="s" s="18">
        <v>33</v>
      </c>
      <c r="F188" t="s" s="18">
        <v>34</v>
      </c>
      <c r="G188" s="15"/>
      <c r="H188" s="17"/>
      <c r="I188" t="s" s="18">
        <v>35</v>
      </c>
      <c r="J188" s="15"/>
      <c r="K188" s="17"/>
    </row>
    <row r="189" ht="18.75" customHeight="1">
      <c r="A189" t="s" s="18">
        <v>204</v>
      </c>
      <c r="B189" s="15"/>
      <c r="C189" s="17"/>
      <c r="D189" t="s" s="18">
        <v>40</v>
      </c>
      <c r="E189" t="s" s="18">
        <v>205</v>
      </c>
      <c r="F189" t="s" s="18">
        <v>205</v>
      </c>
      <c r="G189" s="15"/>
      <c r="H189" s="17"/>
      <c r="I189" t="s" s="18">
        <v>205</v>
      </c>
      <c r="J189" s="15"/>
      <c r="K189" s="17"/>
    </row>
    <row r="190" ht="36" customHeight="1">
      <c r="A190" t="s" s="35">
        <v>206</v>
      </c>
      <c r="B190" s="9"/>
      <c r="C190" s="9"/>
      <c r="D190" s="9"/>
      <c r="E190" s="9"/>
      <c r="F190" s="9"/>
      <c r="G190" s="9"/>
      <c r="H190" s="9"/>
      <c r="I190" s="9"/>
      <c r="J190" s="9"/>
      <c r="K190" s="26"/>
    </row>
    <row r="191" ht="78" customHeight="1">
      <c r="A191" t="s" s="34">
        <v>207</v>
      </c>
      <c r="B191" s="12"/>
      <c r="C191" s="12"/>
      <c r="D191" s="12"/>
      <c r="E191" s="12"/>
      <c r="F191" s="12"/>
      <c r="G191" s="12"/>
      <c r="H191" s="12"/>
      <c r="I191" s="12"/>
      <c r="J191" s="12"/>
      <c r="K191" s="30"/>
    </row>
    <row r="192" ht="409.6" customHeight="1" hidden="1">
      <c r="A192" s="38"/>
      <c r="B192" s="12"/>
      <c r="C192" s="12"/>
      <c r="D192" s="12"/>
      <c r="E192" s="12"/>
      <c r="F192" s="12"/>
      <c r="G192" s="12"/>
      <c r="H192" s="12"/>
      <c r="I192" s="12"/>
      <c r="J192" s="12"/>
      <c r="K192" s="30"/>
    </row>
    <row r="193" ht="17.45" customHeight="1">
      <c r="A193" t="s" s="18">
        <v>52</v>
      </c>
      <c r="B193" s="15"/>
      <c r="C193" s="17"/>
      <c r="D193" t="s" s="18">
        <v>32</v>
      </c>
      <c r="E193" t="s" s="18">
        <v>33</v>
      </c>
      <c r="F193" t="s" s="18">
        <v>34</v>
      </c>
      <c r="G193" s="15"/>
      <c r="H193" s="17"/>
      <c r="I193" t="s" s="18">
        <v>35</v>
      </c>
      <c r="J193" s="15"/>
      <c r="K193" s="17"/>
    </row>
    <row r="194" ht="31.5" customHeight="1">
      <c r="A194" t="s" s="18">
        <v>208</v>
      </c>
      <c r="B194" s="15"/>
      <c r="C194" s="17"/>
      <c r="D194" t="s" s="18">
        <v>37</v>
      </c>
      <c r="E194" t="s" s="18">
        <v>41</v>
      </c>
      <c r="F194" t="s" s="18">
        <v>41</v>
      </c>
      <c r="G194" s="15"/>
      <c r="H194" s="17"/>
      <c r="I194" t="s" s="18">
        <v>41</v>
      </c>
      <c r="J194" s="15"/>
      <c r="K194" s="17"/>
    </row>
    <row r="195" ht="17.1" customHeight="1">
      <c r="A195" t="s" s="35">
        <v>209</v>
      </c>
      <c r="B195" s="9"/>
      <c r="C195" s="9"/>
      <c r="D195" s="9"/>
      <c r="E195" s="9"/>
      <c r="F195" s="9"/>
      <c r="G195" s="9"/>
      <c r="H195" s="9"/>
      <c r="I195" s="9"/>
      <c r="J195" s="9"/>
      <c r="K195" s="26"/>
    </row>
    <row r="196" ht="300" customHeight="1">
      <c r="A196" t="s" s="36">
        <v>210</v>
      </c>
      <c r="B196" s="11"/>
      <c r="C196" s="11"/>
      <c r="D196" s="11"/>
      <c r="E196" s="11"/>
      <c r="F196" s="11"/>
      <c r="G196" s="11"/>
      <c r="H196" s="11"/>
      <c r="I196" s="11"/>
      <c r="J196" s="11"/>
      <c r="K196" s="37"/>
    </row>
    <row r="197" ht="8" customHeight="1">
      <c r="A197" s="38"/>
      <c r="B197" s="12"/>
      <c r="C197" s="12"/>
      <c r="D197" s="12"/>
      <c r="E197" s="12"/>
      <c r="F197" s="12"/>
      <c r="G197" s="12"/>
      <c r="H197" s="12"/>
      <c r="I197" s="12"/>
      <c r="J197" s="12"/>
      <c r="K197" s="30"/>
    </row>
    <row r="198" ht="17.45" customHeight="1">
      <c r="A198" t="s" s="18">
        <v>52</v>
      </c>
      <c r="B198" s="15"/>
      <c r="C198" s="17"/>
      <c r="D198" t="s" s="18">
        <v>32</v>
      </c>
      <c r="E198" t="s" s="18">
        <v>33</v>
      </c>
      <c r="F198" t="s" s="18">
        <v>34</v>
      </c>
      <c r="G198" s="15"/>
      <c r="H198" s="17"/>
      <c r="I198" t="s" s="18">
        <v>35</v>
      </c>
      <c r="J198" s="15"/>
      <c r="K198" s="17"/>
    </row>
    <row r="199" ht="33" customHeight="1">
      <c r="A199" t="s" s="18">
        <v>211</v>
      </c>
      <c r="B199" s="15"/>
      <c r="C199" s="17"/>
      <c r="D199" t="s" s="18">
        <v>40</v>
      </c>
      <c r="E199" t="s" s="18">
        <v>212</v>
      </c>
      <c r="F199" t="s" s="18">
        <v>212</v>
      </c>
      <c r="G199" s="15"/>
      <c r="H199" s="17"/>
      <c r="I199" t="s" s="18">
        <v>212</v>
      </c>
      <c r="J199" s="15"/>
      <c r="K199" s="17"/>
    </row>
    <row r="200" ht="33" customHeight="1">
      <c r="A200" t="s" s="18">
        <v>213</v>
      </c>
      <c r="B200" s="15"/>
      <c r="C200" s="17"/>
      <c r="D200" t="s" s="18">
        <v>37</v>
      </c>
      <c r="E200" t="s" s="18">
        <v>214</v>
      </c>
      <c r="F200" t="s" s="18">
        <v>214</v>
      </c>
      <c r="G200" s="15"/>
      <c r="H200" s="17"/>
      <c r="I200" t="s" s="18">
        <v>214</v>
      </c>
      <c r="J200" s="15"/>
      <c r="K200" s="17"/>
    </row>
    <row r="201" ht="33" customHeight="1">
      <c r="A201" t="s" s="18">
        <v>215</v>
      </c>
      <c r="B201" s="15"/>
      <c r="C201" s="17"/>
      <c r="D201" t="s" s="18">
        <v>40</v>
      </c>
      <c r="E201" t="s" s="18">
        <v>212</v>
      </c>
      <c r="F201" t="s" s="18">
        <v>212</v>
      </c>
      <c r="G201" s="15"/>
      <c r="H201" s="17"/>
      <c r="I201" t="s" s="18">
        <v>212</v>
      </c>
      <c r="J201" s="15"/>
      <c r="K201" s="17"/>
    </row>
    <row r="202" ht="33" customHeight="1">
      <c r="A202" t="s" s="35">
        <v>216</v>
      </c>
      <c r="B202" s="9"/>
      <c r="C202" s="9"/>
      <c r="D202" s="9"/>
      <c r="E202" s="9"/>
      <c r="F202" s="9"/>
      <c r="G202" s="9"/>
      <c r="H202" s="9"/>
      <c r="I202" s="9"/>
      <c r="J202" s="9"/>
      <c r="K202" s="26"/>
    </row>
    <row r="203" ht="132" customHeight="1">
      <c r="A203" t="s" s="34">
        <v>217</v>
      </c>
      <c r="B203" s="12"/>
      <c r="C203" s="12"/>
      <c r="D203" s="12"/>
      <c r="E203" s="12"/>
      <c r="F203" s="12"/>
      <c r="G203" s="12"/>
      <c r="H203" s="12"/>
      <c r="I203" s="12"/>
      <c r="J203" s="12"/>
      <c r="K203" s="30"/>
    </row>
    <row r="204" ht="409.6" customHeight="1" hidden="1">
      <c r="A204" s="38"/>
      <c r="B204" s="12"/>
      <c r="C204" s="12"/>
      <c r="D204" s="12"/>
      <c r="E204" s="12"/>
      <c r="F204" s="12"/>
      <c r="G204" s="12"/>
      <c r="H204" s="12"/>
      <c r="I204" s="12"/>
      <c r="J204" s="12"/>
      <c r="K204" s="30"/>
    </row>
    <row r="205" ht="17.45" customHeight="1">
      <c r="A205" t="s" s="18">
        <v>52</v>
      </c>
      <c r="B205" s="15"/>
      <c r="C205" s="17"/>
      <c r="D205" t="s" s="18">
        <v>32</v>
      </c>
      <c r="E205" t="s" s="18">
        <v>33</v>
      </c>
      <c r="F205" t="s" s="18">
        <v>34</v>
      </c>
      <c r="G205" s="15"/>
      <c r="H205" s="17"/>
      <c r="I205" t="s" s="18">
        <v>35</v>
      </c>
      <c r="J205" s="15"/>
      <c r="K205" s="17"/>
    </row>
    <row r="206" ht="15.75" customHeight="1">
      <c r="A206" t="s" s="18">
        <v>218</v>
      </c>
      <c r="B206" s="15"/>
      <c r="C206" s="17"/>
      <c r="D206" t="s" s="18">
        <v>37</v>
      </c>
      <c r="E206" t="s" s="18">
        <v>219</v>
      </c>
      <c r="F206" t="s" s="18">
        <v>219</v>
      </c>
      <c r="G206" s="15"/>
      <c r="H206" s="17"/>
      <c r="I206" t="s" s="18">
        <v>219</v>
      </c>
      <c r="J206" s="15"/>
      <c r="K206" s="17"/>
    </row>
    <row r="207" ht="66" customHeight="1">
      <c r="A207" t="s" s="18">
        <v>220</v>
      </c>
      <c r="B207" s="15"/>
      <c r="C207" s="17"/>
      <c r="D207" t="s" s="18">
        <v>40</v>
      </c>
      <c r="E207" t="s" s="18">
        <v>221</v>
      </c>
      <c r="F207" t="s" s="18">
        <v>221</v>
      </c>
      <c r="G207" s="15"/>
      <c r="H207" s="17"/>
      <c r="I207" t="s" s="18">
        <v>221</v>
      </c>
      <c r="J207" s="15"/>
      <c r="K207" s="17"/>
    </row>
    <row r="208" ht="66.75" customHeight="1">
      <c r="A208" t="s" s="35">
        <v>222</v>
      </c>
      <c r="B208" s="9"/>
      <c r="C208" s="9"/>
      <c r="D208" s="9"/>
      <c r="E208" s="9"/>
      <c r="F208" s="9"/>
      <c r="G208" s="9"/>
      <c r="H208" s="9"/>
      <c r="I208" s="9"/>
      <c r="J208" s="9"/>
      <c r="K208" s="26"/>
    </row>
    <row r="209" ht="109.5" customHeight="1">
      <c r="A209" t="s" s="34">
        <v>223</v>
      </c>
      <c r="B209" s="12"/>
      <c r="C209" s="12"/>
      <c r="D209" s="12"/>
      <c r="E209" s="12"/>
      <c r="F209" s="12"/>
      <c r="G209" s="12"/>
      <c r="H209" s="12"/>
      <c r="I209" s="12"/>
      <c r="J209" s="12"/>
      <c r="K209" s="30"/>
    </row>
    <row r="210" ht="409.6" customHeight="1" hidden="1">
      <c r="A210" s="38"/>
      <c r="B210" s="12"/>
      <c r="C210" s="12"/>
      <c r="D210" s="12"/>
      <c r="E210" s="12"/>
      <c r="F210" s="12"/>
      <c r="G210" s="12"/>
      <c r="H210" s="12"/>
      <c r="I210" s="12"/>
      <c r="J210" s="12"/>
      <c r="K210" s="30"/>
    </row>
    <row r="211" ht="17.45" customHeight="1">
      <c r="A211" t="s" s="18">
        <v>52</v>
      </c>
      <c r="B211" s="15"/>
      <c r="C211" s="17"/>
      <c r="D211" t="s" s="18">
        <v>32</v>
      </c>
      <c r="E211" t="s" s="18">
        <v>33</v>
      </c>
      <c r="F211" t="s" s="18">
        <v>34</v>
      </c>
      <c r="G211" s="15"/>
      <c r="H211" s="17"/>
      <c r="I211" t="s" s="18">
        <v>35</v>
      </c>
      <c r="J211" s="15"/>
      <c r="K211" s="17"/>
    </row>
    <row r="212" ht="66" customHeight="1">
      <c r="A212" t="s" s="18">
        <v>224</v>
      </c>
      <c r="B212" s="15"/>
      <c r="C212" s="17"/>
      <c r="D212" t="s" s="18">
        <v>37</v>
      </c>
      <c r="E212" t="s" s="18">
        <v>225</v>
      </c>
      <c r="F212" t="s" s="18">
        <v>225</v>
      </c>
      <c r="G212" s="15"/>
      <c r="H212" s="17"/>
      <c r="I212" t="s" s="18">
        <v>226</v>
      </c>
      <c r="J212" s="15"/>
      <c r="K212" s="17"/>
    </row>
    <row r="213" ht="8" customHeight="1">
      <c r="A213" s="39"/>
      <c r="B213" s="9"/>
      <c r="C213" s="9"/>
      <c r="D213" s="9"/>
      <c r="E213" s="9"/>
      <c r="F213" s="9"/>
      <c r="G213" s="9"/>
      <c r="H213" s="9"/>
      <c r="I213" s="9"/>
      <c r="J213" s="9"/>
      <c r="K213" s="26"/>
    </row>
    <row r="214" ht="33.75" customHeight="1">
      <c r="A214" t="s" s="36">
        <v>227</v>
      </c>
      <c r="B214" s="11"/>
      <c r="C214" s="11"/>
      <c r="D214" s="11"/>
      <c r="E214" s="11"/>
      <c r="F214" s="11"/>
      <c r="G214" s="11"/>
      <c r="H214" s="11"/>
      <c r="I214" s="11"/>
      <c r="J214" s="11"/>
      <c r="K214" s="37"/>
    </row>
    <row r="215" ht="81.75" customHeight="1">
      <c r="A215" t="s" s="36">
        <v>228</v>
      </c>
      <c r="B215" s="11"/>
      <c r="C215" s="11"/>
      <c r="D215" s="11"/>
      <c r="E215" s="11"/>
      <c r="F215" s="11"/>
      <c r="G215" s="11"/>
      <c r="H215" s="11"/>
      <c r="I215" s="11"/>
      <c r="J215" s="11"/>
      <c r="K215" s="37"/>
    </row>
    <row r="216" ht="8" customHeight="1">
      <c r="A216" s="38"/>
      <c r="B216" s="12"/>
      <c r="C216" s="12"/>
      <c r="D216" s="12"/>
      <c r="E216" s="12"/>
      <c r="F216" s="12"/>
      <c r="G216" s="12"/>
      <c r="H216" s="12"/>
      <c r="I216" s="12"/>
      <c r="J216" s="12"/>
      <c r="K216" s="30"/>
    </row>
    <row r="217" ht="37.5" customHeight="1">
      <c r="A217" t="s" s="18">
        <v>52</v>
      </c>
      <c r="B217" s="15"/>
      <c r="C217" s="17"/>
      <c r="D217" t="s" s="18">
        <v>32</v>
      </c>
      <c r="E217" t="s" s="18">
        <v>33</v>
      </c>
      <c r="F217" t="s" s="18">
        <v>34</v>
      </c>
      <c r="G217" s="15"/>
      <c r="H217" s="17"/>
      <c r="I217" t="s" s="18">
        <v>35</v>
      </c>
      <c r="J217" s="15"/>
      <c r="K217" s="17"/>
    </row>
    <row r="218" ht="34.5" customHeight="1">
      <c r="A218" t="s" s="18">
        <v>229</v>
      </c>
      <c r="B218" s="15"/>
      <c r="C218" s="17"/>
      <c r="D218" t="s" s="18">
        <v>37</v>
      </c>
      <c r="E218" t="s" s="18">
        <v>230</v>
      </c>
      <c r="F218" t="s" s="18">
        <v>41</v>
      </c>
      <c r="G218" s="15"/>
      <c r="H218" s="17"/>
      <c r="I218" t="s" s="18">
        <v>41</v>
      </c>
      <c r="J218" s="15"/>
      <c r="K218" s="17"/>
    </row>
    <row r="219" ht="67.5" customHeight="1">
      <c r="A219" t="s" s="35">
        <v>231</v>
      </c>
      <c r="B219" s="9"/>
      <c r="C219" s="9"/>
      <c r="D219" s="9"/>
      <c r="E219" s="9"/>
      <c r="F219" s="9"/>
      <c r="G219" s="9"/>
      <c r="H219" s="9"/>
      <c r="I219" s="9"/>
      <c r="J219" s="9"/>
      <c r="K219" s="26"/>
    </row>
    <row r="220" ht="108" customHeight="1">
      <c r="A220" t="s" s="34">
        <v>232</v>
      </c>
      <c r="B220" s="12"/>
      <c r="C220" s="12"/>
      <c r="D220" s="12"/>
      <c r="E220" s="12"/>
      <c r="F220" s="12"/>
      <c r="G220" s="12"/>
      <c r="H220" s="12"/>
      <c r="I220" s="12"/>
      <c r="J220" s="12"/>
      <c r="K220" s="30"/>
    </row>
    <row r="221" ht="409.6" customHeight="1" hidden="1">
      <c r="A221" s="38"/>
      <c r="B221" s="12"/>
      <c r="C221" s="12"/>
      <c r="D221" s="12"/>
      <c r="E221" s="12"/>
      <c r="F221" s="12"/>
      <c r="G221" s="12"/>
      <c r="H221" s="12"/>
      <c r="I221" s="12"/>
      <c r="J221" s="12"/>
      <c r="K221" s="30"/>
    </row>
    <row r="222" ht="17.45" customHeight="1">
      <c r="A222" t="s" s="18">
        <v>52</v>
      </c>
      <c r="B222" s="15"/>
      <c r="C222" s="17"/>
      <c r="D222" t="s" s="18">
        <v>32</v>
      </c>
      <c r="E222" t="s" s="18">
        <v>33</v>
      </c>
      <c r="F222" t="s" s="18">
        <v>34</v>
      </c>
      <c r="G222" s="15"/>
      <c r="H222" s="17"/>
      <c r="I222" t="s" s="18">
        <v>35</v>
      </c>
      <c r="J222" s="15"/>
      <c r="K222" s="17"/>
    </row>
    <row r="223" ht="51" customHeight="1">
      <c r="A223" t="s" s="18">
        <v>233</v>
      </c>
      <c r="B223" s="15"/>
      <c r="C223" s="17"/>
      <c r="D223" t="s" s="18">
        <v>37</v>
      </c>
      <c r="E223" t="s" s="18">
        <v>41</v>
      </c>
      <c r="F223" t="s" s="18">
        <v>41</v>
      </c>
      <c r="G223" s="15"/>
      <c r="H223" s="17"/>
      <c r="I223" t="s" s="18">
        <v>41</v>
      </c>
      <c r="J223" s="15"/>
      <c r="K223" s="17"/>
    </row>
    <row r="224" ht="16.5" customHeight="1">
      <c r="A224" t="s" s="18">
        <v>234</v>
      </c>
      <c r="B224" s="15"/>
      <c r="C224" s="17"/>
      <c r="D224" t="s" s="18">
        <v>37</v>
      </c>
      <c r="E224" t="s" s="18">
        <v>212</v>
      </c>
      <c r="F224" t="s" s="18">
        <v>212</v>
      </c>
      <c r="G224" s="15"/>
      <c r="H224" s="17"/>
      <c r="I224" t="s" s="18">
        <v>212</v>
      </c>
      <c r="J224" s="15"/>
      <c r="K224" s="17"/>
    </row>
    <row r="225" ht="8" customHeight="1">
      <c r="A225" s="39"/>
      <c r="B225" s="9"/>
      <c r="C225" s="9"/>
      <c r="D225" s="9"/>
      <c r="E225" s="9"/>
      <c r="F225" s="9"/>
      <c r="G225" s="9"/>
      <c r="H225" s="9"/>
      <c r="I225" s="9"/>
      <c r="J225" s="9"/>
      <c r="K225" s="26"/>
    </row>
    <row r="226" ht="17.25" customHeight="1">
      <c r="A226" t="s" s="36">
        <v>235</v>
      </c>
      <c r="B226" s="11"/>
      <c r="C226" s="11"/>
      <c r="D226" s="11"/>
      <c r="E226" s="11"/>
      <c r="F226" s="11"/>
      <c r="G226" s="11"/>
      <c r="H226" s="11"/>
      <c r="I226" s="11"/>
      <c r="J226" s="11"/>
      <c r="K226" s="37"/>
    </row>
    <row r="227" ht="100.5" customHeight="1">
      <c r="A227" t="s" s="34">
        <v>236</v>
      </c>
      <c r="B227" s="12"/>
      <c r="C227" s="12"/>
      <c r="D227" s="12"/>
      <c r="E227" s="12"/>
      <c r="F227" s="12"/>
      <c r="G227" s="12"/>
      <c r="H227" s="12"/>
      <c r="I227" s="12"/>
      <c r="J227" s="12"/>
      <c r="K227" s="30"/>
    </row>
    <row r="228" ht="17.45" customHeight="1">
      <c r="A228" t="s" s="18">
        <v>52</v>
      </c>
      <c r="B228" s="15"/>
      <c r="C228" s="17"/>
      <c r="D228" t="s" s="18">
        <v>32</v>
      </c>
      <c r="E228" t="s" s="18">
        <v>33</v>
      </c>
      <c r="F228" t="s" s="18">
        <v>34</v>
      </c>
      <c r="G228" s="15"/>
      <c r="H228" s="17"/>
      <c r="I228" t="s" s="18">
        <v>35</v>
      </c>
      <c r="J228" s="15"/>
      <c r="K228" s="17"/>
    </row>
    <row r="229" ht="36.75" customHeight="1">
      <c r="A229" t="s" s="18">
        <v>237</v>
      </c>
      <c r="B229" s="15"/>
      <c r="C229" s="17"/>
      <c r="D229" t="s" s="18">
        <v>40</v>
      </c>
      <c r="E229" t="s" s="18">
        <v>38</v>
      </c>
      <c r="F229" t="s" s="18">
        <v>38</v>
      </c>
      <c r="G229" s="15"/>
      <c r="H229" s="17"/>
      <c r="I229" t="s" s="18">
        <v>38</v>
      </c>
      <c r="J229" s="15"/>
      <c r="K229" s="17"/>
    </row>
    <row r="230" ht="50.25" customHeight="1">
      <c r="A230" t="s" s="18">
        <v>238</v>
      </c>
      <c r="B230" s="15"/>
      <c r="C230" s="17"/>
      <c r="D230" t="s" s="18">
        <v>239</v>
      </c>
      <c r="E230" t="s" s="18">
        <v>240</v>
      </c>
      <c r="F230" t="s" s="18">
        <v>85</v>
      </c>
      <c r="G230" s="15"/>
      <c r="H230" s="17"/>
      <c r="I230" t="s" s="18">
        <v>85</v>
      </c>
      <c r="J230" s="15"/>
      <c r="K230" s="17"/>
    </row>
    <row r="231" ht="21.95" customHeight="1">
      <c r="A231" t="s" s="35">
        <v>57</v>
      </c>
      <c r="B231" s="9"/>
      <c r="C231" s="9"/>
      <c r="D231" s="9"/>
      <c r="E231" s="9"/>
      <c r="F231" s="9"/>
      <c r="G231" s="9"/>
      <c r="H231" s="9"/>
      <c r="I231" s="9"/>
      <c r="J231" s="9"/>
      <c r="K231" s="26"/>
    </row>
    <row r="232" ht="17.1" customHeight="1">
      <c r="A232" t="s" s="36">
        <v>241</v>
      </c>
      <c r="B232" s="11"/>
      <c r="C232" s="11"/>
      <c r="D232" s="11"/>
      <c r="E232" s="11"/>
      <c r="F232" s="11"/>
      <c r="G232" s="11"/>
      <c r="H232" s="11"/>
      <c r="I232" s="11"/>
      <c r="J232" s="11"/>
      <c r="K232" s="37"/>
    </row>
    <row r="233" ht="97.5" customHeight="1">
      <c r="A233" t="s" s="34">
        <v>242</v>
      </c>
      <c r="B233" s="12"/>
      <c r="C233" s="12"/>
      <c r="D233" s="12"/>
      <c r="E233" s="12"/>
      <c r="F233" s="12"/>
      <c r="G233" s="12"/>
      <c r="H233" s="12"/>
      <c r="I233" s="12"/>
      <c r="J233" s="12"/>
      <c r="K233" s="30"/>
    </row>
    <row r="234" ht="409.6" customHeight="1" hidden="1">
      <c r="A234" s="38"/>
      <c r="B234" s="12"/>
      <c r="C234" s="12"/>
      <c r="D234" s="12"/>
      <c r="E234" s="12"/>
      <c r="F234" s="12"/>
      <c r="G234" s="12"/>
      <c r="H234" s="12"/>
      <c r="I234" s="12"/>
      <c r="J234" s="12"/>
      <c r="K234" s="30"/>
    </row>
    <row r="235" ht="17.45" customHeight="1">
      <c r="A235" t="s" s="18">
        <v>52</v>
      </c>
      <c r="B235" s="15"/>
      <c r="C235" s="17"/>
      <c r="D235" t="s" s="18">
        <v>32</v>
      </c>
      <c r="E235" t="s" s="18">
        <v>33</v>
      </c>
      <c r="F235" t="s" s="18">
        <v>34</v>
      </c>
      <c r="G235" s="15"/>
      <c r="H235" s="17"/>
      <c r="I235" t="s" s="18">
        <v>35</v>
      </c>
      <c r="J235" s="15"/>
      <c r="K235" s="17"/>
    </row>
    <row r="236" ht="48.75" customHeight="1">
      <c r="A236" t="s" s="18">
        <v>243</v>
      </c>
      <c r="B236" s="15"/>
      <c r="C236" s="17"/>
      <c r="D236" t="s" s="18">
        <v>37</v>
      </c>
      <c r="E236" t="s" s="18">
        <v>244</v>
      </c>
      <c r="F236" t="s" s="18">
        <v>244</v>
      </c>
      <c r="G236" s="15"/>
      <c r="H236" s="17"/>
      <c r="I236" t="s" s="18">
        <v>244</v>
      </c>
      <c r="J236" s="15"/>
      <c r="K236" s="17"/>
    </row>
    <row r="237" ht="33.75" customHeight="1">
      <c r="A237" t="s" s="35">
        <v>245</v>
      </c>
      <c r="B237" s="9"/>
      <c r="C237" s="9"/>
      <c r="D237" s="9"/>
      <c r="E237" s="9"/>
      <c r="F237" s="9"/>
      <c r="G237" s="9"/>
      <c r="H237" s="9"/>
      <c r="I237" s="9"/>
      <c r="J237" s="9"/>
      <c r="K237" s="26"/>
    </row>
    <row r="238" ht="96.75" customHeight="1">
      <c r="A238" t="s" s="34">
        <v>246</v>
      </c>
      <c r="B238" s="12"/>
      <c r="C238" s="12"/>
      <c r="D238" s="12"/>
      <c r="E238" s="12"/>
      <c r="F238" s="12"/>
      <c r="G238" s="12"/>
      <c r="H238" s="12"/>
      <c r="I238" s="12"/>
      <c r="J238" s="12"/>
      <c r="K238" s="30"/>
    </row>
    <row r="239" ht="409.6" customHeight="1" hidden="1">
      <c r="A239" s="38"/>
      <c r="B239" s="12"/>
      <c r="C239" s="12"/>
      <c r="D239" s="12"/>
      <c r="E239" s="12"/>
      <c r="F239" s="12"/>
      <c r="G239" s="12"/>
      <c r="H239" s="12"/>
      <c r="I239" s="12"/>
      <c r="J239" s="12"/>
      <c r="K239" s="30"/>
    </row>
    <row r="240" ht="17.45" customHeight="1">
      <c r="A240" t="s" s="18">
        <v>52</v>
      </c>
      <c r="B240" s="15"/>
      <c r="C240" s="17"/>
      <c r="D240" t="s" s="18">
        <v>32</v>
      </c>
      <c r="E240" t="s" s="18">
        <v>33</v>
      </c>
      <c r="F240" t="s" s="18">
        <v>34</v>
      </c>
      <c r="G240" s="15"/>
      <c r="H240" s="17"/>
      <c r="I240" t="s" s="18">
        <v>35</v>
      </c>
      <c r="J240" s="15"/>
      <c r="K240" s="17"/>
    </row>
    <row r="241" ht="50.25" customHeight="1">
      <c r="A241" t="s" s="18">
        <v>243</v>
      </c>
      <c r="B241" s="15"/>
      <c r="C241" s="17"/>
      <c r="D241" t="s" s="18">
        <v>37</v>
      </c>
      <c r="E241" t="s" s="18">
        <v>247</v>
      </c>
      <c r="F241" t="s" s="18">
        <v>247</v>
      </c>
      <c r="G241" s="15"/>
      <c r="H241" s="17"/>
      <c r="I241" t="s" s="18">
        <v>247</v>
      </c>
      <c r="J241" s="15"/>
      <c r="K241" s="17"/>
    </row>
    <row r="242" ht="34.5" customHeight="1">
      <c r="A242" t="s" s="35">
        <v>248</v>
      </c>
      <c r="B242" s="9"/>
      <c r="C242" s="9"/>
      <c r="D242" s="9"/>
      <c r="E242" s="9"/>
      <c r="F242" s="9"/>
      <c r="G242" s="9"/>
      <c r="H242" s="9"/>
      <c r="I242" s="9"/>
      <c r="J242" s="9"/>
      <c r="K242" s="26"/>
    </row>
    <row r="243" ht="63" customHeight="1">
      <c r="A243" t="s" s="34">
        <v>249</v>
      </c>
      <c r="B243" s="12"/>
      <c r="C243" s="12"/>
      <c r="D243" s="12"/>
      <c r="E243" s="12"/>
      <c r="F243" s="12"/>
      <c r="G243" s="12"/>
      <c r="H243" s="12"/>
      <c r="I243" s="12"/>
      <c r="J243" s="12"/>
      <c r="K243" s="30"/>
    </row>
    <row r="244" ht="409.6" customHeight="1" hidden="1">
      <c r="A244" s="38"/>
      <c r="B244" s="12"/>
      <c r="C244" s="12"/>
      <c r="D244" s="12"/>
      <c r="E244" s="12"/>
      <c r="F244" s="12"/>
      <c r="G244" s="12"/>
      <c r="H244" s="12"/>
      <c r="I244" s="12"/>
      <c r="J244" s="12"/>
      <c r="K244" s="30"/>
    </row>
    <row r="245" ht="17.45" customHeight="1">
      <c r="A245" t="s" s="18">
        <v>52</v>
      </c>
      <c r="B245" s="15"/>
      <c r="C245" s="17"/>
      <c r="D245" t="s" s="18">
        <v>32</v>
      </c>
      <c r="E245" t="s" s="18">
        <v>33</v>
      </c>
      <c r="F245" t="s" s="18">
        <v>34</v>
      </c>
      <c r="G245" s="15"/>
      <c r="H245" s="17"/>
      <c r="I245" t="s" s="18">
        <v>35</v>
      </c>
      <c r="J245" s="15"/>
      <c r="K245" s="17"/>
    </row>
    <row r="246" ht="48.75" customHeight="1">
      <c r="A246" t="s" s="18">
        <v>243</v>
      </c>
      <c r="B246" s="15"/>
      <c r="C246" s="17"/>
      <c r="D246" t="s" s="18">
        <v>37</v>
      </c>
      <c r="E246" t="s" s="18">
        <v>250</v>
      </c>
      <c r="F246" t="s" s="18">
        <v>250</v>
      </c>
      <c r="G246" s="15"/>
      <c r="H246" s="17"/>
      <c r="I246" t="s" s="18">
        <v>250</v>
      </c>
      <c r="J246" s="15"/>
      <c r="K246" s="17"/>
    </row>
    <row r="247" ht="49.5" customHeight="1">
      <c r="A247" t="s" s="35">
        <v>251</v>
      </c>
      <c r="B247" s="9"/>
      <c r="C247" s="9"/>
      <c r="D247" s="9"/>
      <c r="E247" s="9"/>
      <c r="F247" s="9"/>
      <c r="G247" s="9"/>
      <c r="H247" s="9"/>
      <c r="I247" s="9"/>
      <c r="J247" s="9"/>
      <c r="K247" s="26"/>
    </row>
    <row r="248" ht="62.25" customHeight="1">
      <c r="A248" t="s" s="34">
        <v>252</v>
      </c>
      <c r="B248" s="12"/>
      <c r="C248" s="12"/>
      <c r="D248" s="12"/>
      <c r="E248" s="12"/>
      <c r="F248" s="12"/>
      <c r="G248" s="12"/>
      <c r="H248" s="12"/>
      <c r="I248" s="12"/>
      <c r="J248" s="12"/>
      <c r="K248" s="30"/>
    </row>
    <row r="249" ht="409.6" customHeight="1" hidden="1">
      <c r="A249" s="38"/>
      <c r="B249" s="12"/>
      <c r="C249" s="12"/>
      <c r="D249" s="12"/>
      <c r="E249" s="12"/>
      <c r="F249" s="12"/>
      <c r="G249" s="12"/>
      <c r="H249" s="12"/>
      <c r="I249" s="12"/>
      <c r="J249" s="12"/>
      <c r="K249" s="30"/>
    </row>
    <row r="250" ht="17.45" customHeight="1">
      <c r="A250" t="s" s="18">
        <v>52</v>
      </c>
      <c r="B250" s="15"/>
      <c r="C250" s="17"/>
      <c r="D250" t="s" s="18">
        <v>32</v>
      </c>
      <c r="E250" t="s" s="18">
        <v>33</v>
      </c>
      <c r="F250" t="s" s="18">
        <v>34</v>
      </c>
      <c r="G250" s="15"/>
      <c r="H250" s="17"/>
      <c r="I250" t="s" s="18">
        <v>35</v>
      </c>
      <c r="J250" s="15"/>
      <c r="K250" s="17"/>
    </row>
    <row r="251" ht="50.25" customHeight="1">
      <c r="A251" t="s" s="18">
        <v>243</v>
      </c>
      <c r="B251" s="15"/>
      <c r="C251" s="17"/>
      <c r="D251" t="s" s="18">
        <v>37</v>
      </c>
      <c r="E251" t="s" s="18">
        <v>244</v>
      </c>
      <c r="F251" t="s" s="18">
        <v>253</v>
      </c>
      <c r="G251" s="15"/>
      <c r="H251" s="17"/>
      <c r="I251" t="s" s="18">
        <v>254</v>
      </c>
      <c r="J251" s="15"/>
      <c r="K251" s="17"/>
    </row>
    <row r="252" ht="9.75" customHeight="1">
      <c r="A252" s="39"/>
      <c r="B252" s="9"/>
      <c r="C252" s="9"/>
      <c r="D252" s="9"/>
      <c r="E252" s="9"/>
      <c r="F252" s="9"/>
      <c r="G252" s="9"/>
      <c r="H252" s="9"/>
      <c r="I252" s="9"/>
      <c r="J252" s="9"/>
      <c r="K252" s="26"/>
    </row>
    <row r="253" ht="33" customHeight="1">
      <c r="A253" t="s" s="36">
        <v>255</v>
      </c>
      <c r="B253" s="11"/>
      <c r="C253" s="11"/>
      <c r="D253" s="11"/>
      <c r="E253" s="11"/>
      <c r="F253" s="11"/>
      <c r="G253" s="11"/>
      <c r="H253" s="11"/>
      <c r="I253" s="11"/>
      <c r="J253" s="11"/>
      <c r="K253" s="37"/>
    </row>
    <row r="254" ht="78" customHeight="1">
      <c r="A254" t="s" s="34">
        <v>256</v>
      </c>
      <c r="B254" s="12"/>
      <c r="C254" s="12"/>
      <c r="D254" s="12"/>
      <c r="E254" s="12"/>
      <c r="F254" s="12"/>
      <c r="G254" s="12"/>
      <c r="H254" s="12"/>
      <c r="I254" s="12"/>
      <c r="J254" s="12"/>
      <c r="K254" s="30"/>
    </row>
    <row r="255" ht="409.6" customHeight="1" hidden="1">
      <c r="A255" s="38"/>
      <c r="B255" s="12"/>
      <c r="C255" s="12"/>
      <c r="D255" s="12"/>
      <c r="E255" s="12"/>
      <c r="F255" s="12"/>
      <c r="G255" s="12"/>
      <c r="H255" s="12"/>
      <c r="I255" s="12"/>
      <c r="J255" s="12"/>
      <c r="K255" s="30"/>
    </row>
    <row r="256" ht="17.45" customHeight="1">
      <c r="A256" t="s" s="18">
        <v>52</v>
      </c>
      <c r="B256" s="15"/>
      <c r="C256" s="17"/>
      <c r="D256" t="s" s="18">
        <v>32</v>
      </c>
      <c r="E256" t="s" s="18">
        <v>33</v>
      </c>
      <c r="F256" t="s" s="18">
        <v>34</v>
      </c>
      <c r="G256" s="15"/>
      <c r="H256" s="17"/>
      <c r="I256" t="s" s="18">
        <v>35</v>
      </c>
      <c r="J256" s="15"/>
      <c r="K256" s="17"/>
    </row>
    <row r="257" ht="37.5" customHeight="1">
      <c r="A257" t="s" s="18">
        <v>257</v>
      </c>
      <c r="B257" s="15"/>
      <c r="C257" s="17"/>
      <c r="D257" t="s" s="18">
        <v>65</v>
      </c>
      <c r="E257" t="s" s="18">
        <v>149</v>
      </c>
      <c r="F257" t="s" s="18">
        <v>149</v>
      </c>
      <c r="G257" s="15"/>
      <c r="H257" s="17"/>
      <c r="I257" t="s" s="18">
        <v>149</v>
      </c>
      <c r="J257" s="15"/>
      <c r="K257" s="17"/>
    </row>
    <row r="258" ht="35.25" customHeight="1">
      <c r="A258" t="s" s="18">
        <v>229</v>
      </c>
      <c r="B258" s="15"/>
      <c r="C258" s="17"/>
      <c r="D258" t="s" s="18">
        <v>37</v>
      </c>
      <c r="E258" t="s" s="18">
        <v>124</v>
      </c>
      <c r="F258" t="s" s="18">
        <v>153</v>
      </c>
      <c r="G258" s="15"/>
      <c r="H258" s="17"/>
      <c r="I258" t="s" s="18">
        <v>153</v>
      </c>
      <c r="J258" s="15"/>
      <c r="K258" s="17"/>
    </row>
    <row r="259" ht="31.5" customHeight="1">
      <c r="A259" t="s" s="35">
        <v>258</v>
      </c>
      <c r="B259" s="9"/>
      <c r="C259" s="9"/>
      <c r="D259" s="9"/>
      <c r="E259" s="9"/>
      <c r="F259" s="9"/>
      <c r="G259" s="9"/>
      <c r="H259" s="9"/>
      <c r="I259" s="9"/>
      <c r="J259" s="9"/>
      <c r="K259" s="26"/>
    </row>
    <row r="260" ht="78.75" customHeight="1">
      <c r="A260" t="s" s="34">
        <v>259</v>
      </c>
      <c r="B260" s="12"/>
      <c r="C260" s="12"/>
      <c r="D260" s="12"/>
      <c r="E260" s="12"/>
      <c r="F260" s="12"/>
      <c r="G260" s="12"/>
      <c r="H260" s="12"/>
      <c r="I260" s="12"/>
      <c r="J260" s="12"/>
      <c r="K260" s="30"/>
    </row>
    <row r="261" ht="409.6" customHeight="1" hidden="1">
      <c r="A261" s="38"/>
      <c r="B261" s="12"/>
      <c r="C261" s="12"/>
      <c r="D261" s="12"/>
      <c r="E261" s="12"/>
      <c r="F261" s="12"/>
      <c r="G261" s="12"/>
      <c r="H261" s="12"/>
      <c r="I261" s="12"/>
      <c r="J261" s="12"/>
      <c r="K261" s="30"/>
    </row>
    <row r="262" ht="17.45" customHeight="1">
      <c r="A262" t="s" s="18">
        <v>52</v>
      </c>
      <c r="B262" s="15"/>
      <c r="C262" s="17"/>
      <c r="D262" t="s" s="18">
        <v>32</v>
      </c>
      <c r="E262" t="s" s="18">
        <v>33</v>
      </c>
      <c r="F262" t="s" s="18">
        <v>34</v>
      </c>
      <c r="G262" s="15"/>
      <c r="H262" s="17"/>
      <c r="I262" t="s" s="18">
        <v>35</v>
      </c>
      <c r="J262" s="15"/>
      <c r="K262" s="17"/>
    </row>
    <row r="263" ht="15.75" customHeight="1">
      <c r="A263" t="s" s="18">
        <v>260</v>
      </c>
      <c r="B263" s="15"/>
      <c r="C263" s="17"/>
      <c r="D263" t="s" s="18">
        <v>37</v>
      </c>
      <c r="E263" t="s" s="18">
        <v>261</v>
      </c>
      <c r="F263" t="s" s="18">
        <v>261</v>
      </c>
      <c r="G263" s="15"/>
      <c r="H263" s="17"/>
      <c r="I263" t="s" s="18">
        <v>261</v>
      </c>
      <c r="J263" s="15"/>
      <c r="K263" s="17"/>
    </row>
    <row r="264" ht="8" customHeight="1">
      <c r="A264" s="39"/>
      <c r="B264" s="9"/>
      <c r="C264" s="9"/>
      <c r="D264" s="9"/>
      <c r="E264" s="9"/>
      <c r="F264" s="9"/>
      <c r="G264" s="9"/>
      <c r="H264" s="9"/>
      <c r="I264" s="9"/>
      <c r="J264" s="9"/>
      <c r="K264" s="26"/>
    </row>
    <row r="265" ht="33.75" customHeight="1">
      <c r="A265" t="s" s="36">
        <v>262</v>
      </c>
      <c r="B265" s="11"/>
      <c r="C265" s="11"/>
      <c r="D265" s="11"/>
      <c r="E265" s="11"/>
      <c r="F265" s="11"/>
      <c r="G265" s="11"/>
      <c r="H265" s="11"/>
      <c r="I265" s="11"/>
      <c r="J265" s="11"/>
      <c r="K265" s="37"/>
    </row>
    <row r="266" ht="112.5" customHeight="1">
      <c r="A266" t="s" s="34">
        <v>263</v>
      </c>
      <c r="B266" s="12"/>
      <c r="C266" s="12"/>
      <c r="D266" s="12"/>
      <c r="E266" s="12"/>
      <c r="F266" s="12"/>
      <c r="G266" s="12"/>
      <c r="H266" s="12"/>
      <c r="I266" s="12"/>
      <c r="J266" s="12"/>
      <c r="K266" s="30"/>
    </row>
    <row r="267" ht="409.6" customHeight="1" hidden="1">
      <c r="A267" s="38"/>
      <c r="B267" s="12"/>
      <c r="C267" s="12"/>
      <c r="D267" s="12"/>
      <c r="E267" s="12"/>
      <c r="F267" s="12"/>
      <c r="G267" s="12"/>
      <c r="H267" s="12"/>
      <c r="I267" s="12"/>
      <c r="J267" s="12"/>
      <c r="K267" s="30"/>
    </row>
    <row r="268" ht="17.45" customHeight="1">
      <c r="A268" t="s" s="18">
        <v>52</v>
      </c>
      <c r="B268" s="15"/>
      <c r="C268" s="17"/>
      <c r="D268" t="s" s="18">
        <v>32</v>
      </c>
      <c r="E268" t="s" s="18">
        <v>33</v>
      </c>
      <c r="F268" t="s" s="18">
        <v>34</v>
      </c>
      <c r="G268" s="15"/>
      <c r="H268" s="17"/>
      <c r="I268" t="s" s="18">
        <v>35</v>
      </c>
      <c r="J268" s="15"/>
      <c r="K268" s="17"/>
    </row>
    <row r="269" ht="17.25" customHeight="1">
      <c r="A269" t="s" s="18">
        <v>264</v>
      </c>
      <c r="B269" s="15"/>
      <c r="C269" s="17"/>
      <c r="D269" t="s" s="18">
        <v>265</v>
      </c>
      <c r="E269" t="s" s="18">
        <v>124</v>
      </c>
      <c r="F269" s="40"/>
      <c r="G269" s="15"/>
      <c r="H269" s="17"/>
      <c r="I269" s="40"/>
      <c r="J269" s="15"/>
      <c r="K269" s="17"/>
    </row>
    <row r="270" ht="17.1" customHeight="1">
      <c r="A270" t="s" s="35">
        <v>266</v>
      </c>
      <c r="B270" s="9"/>
      <c r="C270" s="9"/>
      <c r="D270" s="9"/>
      <c r="E270" s="9"/>
      <c r="F270" s="9"/>
      <c r="G270" s="9"/>
      <c r="H270" s="9"/>
      <c r="I270" s="9"/>
      <c r="J270" s="9"/>
      <c r="K270" s="26"/>
    </row>
    <row r="271" ht="83.25" customHeight="1">
      <c r="A271" t="s" s="34">
        <v>267</v>
      </c>
      <c r="B271" s="12"/>
      <c r="C271" s="12"/>
      <c r="D271" s="12"/>
      <c r="E271" s="12"/>
      <c r="F271" s="12"/>
      <c r="G271" s="12"/>
      <c r="H271" s="12"/>
      <c r="I271" s="12"/>
      <c r="J271" s="12"/>
      <c r="K271" s="30"/>
    </row>
    <row r="272" ht="409.6" customHeight="1" hidden="1">
      <c r="A272" s="38"/>
      <c r="B272" s="12"/>
      <c r="C272" s="12"/>
      <c r="D272" s="12"/>
      <c r="E272" s="12"/>
      <c r="F272" s="12"/>
      <c r="G272" s="12"/>
      <c r="H272" s="12"/>
      <c r="I272" s="12"/>
      <c r="J272" s="12"/>
      <c r="K272" s="30"/>
    </row>
    <row r="273" ht="17.45" customHeight="1">
      <c r="A273" t="s" s="18">
        <v>52</v>
      </c>
      <c r="B273" s="15"/>
      <c r="C273" s="17"/>
      <c r="D273" t="s" s="18">
        <v>32</v>
      </c>
      <c r="E273" t="s" s="18">
        <v>33</v>
      </c>
      <c r="F273" t="s" s="18">
        <v>34</v>
      </c>
      <c r="G273" s="15"/>
      <c r="H273" s="17"/>
      <c r="I273" t="s" s="18">
        <v>35</v>
      </c>
      <c r="J273" s="15"/>
      <c r="K273" s="17"/>
    </row>
    <row r="274" ht="15.75" customHeight="1">
      <c r="A274" t="s" s="18">
        <v>268</v>
      </c>
      <c r="B274" s="15"/>
      <c r="C274" s="17"/>
      <c r="D274" t="s" s="18">
        <v>37</v>
      </c>
      <c r="E274" t="s" s="18">
        <v>269</v>
      </c>
      <c r="F274" t="s" s="18">
        <v>270</v>
      </c>
      <c r="G274" s="15"/>
      <c r="H274" s="17"/>
      <c r="I274" t="s" s="18">
        <v>244</v>
      </c>
      <c r="J274" s="15"/>
      <c r="K274" s="17"/>
    </row>
    <row r="275" ht="34.5" customHeight="1">
      <c r="A275" t="s" s="35">
        <v>271</v>
      </c>
      <c r="B275" s="9"/>
      <c r="C275" s="9"/>
      <c r="D275" s="9"/>
      <c r="E275" s="9"/>
      <c r="F275" s="9"/>
      <c r="G275" s="9"/>
      <c r="H275" s="9"/>
      <c r="I275" s="9"/>
      <c r="J275" s="9"/>
      <c r="K275" s="26"/>
    </row>
    <row r="276" ht="63.75" customHeight="1">
      <c r="A276" t="s" s="34">
        <v>272</v>
      </c>
      <c r="B276" s="12"/>
      <c r="C276" s="12"/>
      <c r="D276" s="12"/>
      <c r="E276" s="12"/>
      <c r="F276" s="12"/>
      <c r="G276" s="12"/>
      <c r="H276" s="12"/>
      <c r="I276" s="12"/>
      <c r="J276" s="12"/>
      <c r="K276" s="30"/>
    </row>
    <row r="277" ht="409.6" customHeight="1" hidden="1">
      <c r="A277" s="38"/>
      <c r="B277" s="12"/>
      <c r="C277" s="12"/>
      <c r="D277" s="12"/>
      <c r="E277" s="12"/>
      <c r="F277" s="12"/>
      <c r="G277" s="12"/>
      <c r="H277" s="12"/>
      <c r="I277" s="12"/>
      <c r="J277" s="12"/>
      <c r="K277" s="30"/>
    </row>
    <row r="278" ht="17.45" customHeight="1">
      <c r="A278" t="s" s="18">
        <v>52</v>
      </c>
      <c r="B278" s="15"/>
      <c r="C278" s="17"/>
      <c r="D278" t="s" s="18">
        <v>32</v>
      </c>
      <c r="E278" t="s" s="18">
        <v>33</v>
      </c>
      <c r="F278" t="s" s="18">
        <v>34</v>
      </c>
      <c r="G278" s="15"/>
      <c r="H278" s="17"/>
      <c r="I278" t="s" s="18">
        <v>35</v>
      </c>
      <c r="J278" s="15"/>
      <c r="K278" s="17"/>
    </row>
    <row r="279" ht="33" customHeight="1">
      <c r="A279" t="s" s="18">
        <v>273</v>
      </c>
      <c r="B279" s="15"/>
      <c r="C279" s="17"/>
      <c r="D279" t="s" s="18">
        <v>65</v>
      </c>
      <c r="E279" t="s" s="18">
        <v>221</v>
      </c>
      <c r="F279" t="s" s="18">
        <v>221</v>
      </c>
      <c r="G279" s="15"/>
      <c r="H279" s="17"/>
      <c r="I279" t="s" s="18">
        <v>221</v>
      </c>
      <c r="J279" s="15"/>
      <c r="K279" s="17"/>
    </row>
    <row r="280" ht="8" customHeight="1">
      <c r="A280" s="39"/>
      <c r="B280" s="9"/>
      <c r="C280" s="9"/>
      <c r="D280" s="9"/>
      <c r="E280" s="9"/>
      <c r="F280" s="9"/>
      <c r="G280" s="9"/>
      <c r="H280" s="9"/>
      <c r="I280" s="9"/>
      <c r="J280" s="9"/>
      <c r="K280" s="26"/>
    </row>
    <row r="281" ht="34.5" customHeight="1">
      <c r="A281" t="s" s="36">
        <v>274</v>
      </c>
      <c r="B281" s="11"/>
      <c r="C281" s="11"/>
      <c r="D281" s="11"/>
      <c r="E281" s="11"/>
      <c r="F281" s="11"/>
      <c r="G281" s="11"/>
      <c r="H281" s="11"/>
      <c r="I281" s="11"/>
      <c r="J281" s="11"/>
      <c r="K281" s="37"/>
    </row>
    <row r="282" ht="66" customHeight="1">
      <c r="A282" t="s" s="34">
        <v>275</v>
      </c>
      <c r="B282" s="12"/>
      <c r="C282" s="12"/>
      <c r="D282" s="12"/>
      <c r="E282" s="12"/>
      <c r="F282" s="12"/>
      <c r="G282" s="12"/>
      <c r="H282" s="12"/>
      <c r="I282" s="12"/>
      <c r="J282" s="12"/>
      <c r="K282" s="30"/>
    </row>
    <row r="283" ht="409.6" customHeight="1" hidden="1">
      <c r="A283" s="38"/>
      <c r="B283" s="12"/>
      <c r="C283" s="12"/>
      <c r="D283" s="12"/>
      <c r="E283" s="12"/>
      <c r="F283" s="12"/>
      <c r="G283" s="12"/>
      <c r="H283" s="12"/>
      <c r="I283" s="12"/>
      <c r="J283" s="12"/>
      <c r="K283" s="30"/>
    </row>
    <row r="284" ht="17.25" customHeight="1">
      <c r="A284" t="s" s="18">
        <v>52</v>
      </c>
      <c r="B284" s="15"/>
      <c r="C284" s="17"/>
      <c r="D284" t="s" s="18">
        <v>32</v>
      </c>
      <c r="E284" t="s" s="18">
        <v>33</v>
      </c>
      <c r="F284" t="s" s="18">
        <v>34</v>
      </c>
      <c r="G284" s="15"/>
      <c r="H284" s="17"/>
      <c r="I284" t="s" s="18">
        <v>35</v>
      </c>
      <c r="J284" s="15"/>
      <c r="K284" s="17"/>
    </row>
    <row r="285" ht="16.5" customHeight="1">
      <c r="A285" t="s" s="18">
        <v>276</v>
      </c>
      <c r="B285" s="15"/>
      <c r="C285" s="17"/>
      <c r="D285" t="s" s="18">
        <v>37</v>
      </c>
      <c r="E285" t="s" s="18">
        <v>277</v>
      </c>
      <c r="F285" t="s" s="18">
        <v>277</v>
      </c>
      <c r="G285" s="15"/>
      <c r="H285" s="17"/>
      <c r="I285" t="s" s="18">
        <v>277</v>
      </c>
      <c r="J285" s="15"/>
      <c r="K285" s="17"/>
    </row>
    <row r="286" ht="80.25" customHeight="1">
      <c r="A286" t="s" s="18">
        <v>278</v>
      </c>
      <c r="B286" s="15"/>
      <c r="C286" s="17"/>
      <c r="D286" t="s" s="18">
        <v>40</v>
      </c>
      <c r="E286" t="s" s="18">
        <v>110</v>
      </c>
      <c r="F286" t="s" s="18">
        <v>110</v>
      </c>
      <c r="G286" s="15"/>
      <c r="H286" s="17"/>
      <c r="I286" t="s" s="18">
        <v>110</v>
      </c>
      <c r="J286" s="15"/>
      <c r="K286" s="17"/>
    </row>
    <row r="287" ht="32.25" customHeight="1">
      <c r="A287" t="s" s="35">
        <v>279</v>
      </c>
      <c r="B287" s="9"/>
      <c r="C287" s="9"/>
      <c r="D287" s="9"/>
      <c r="E287" s="9"/>
      <c r="F287" s="9"/>
      <c r="G287" s="9"/>
      <c r="H287" s="9"/>
      <c r="I287" s="9"/>
      <c r="J287" s="9"/>
      <c r="K287" s="26"/>
    </row>
    <row r="288" ht="62.25" customHeight="1">
      <c r="A288" t="s" s="34">
        <v>280</v>
      </c>
      <c r="B288" s="12"/>
      <c r="C288" s="12"/>
      <c r="D288" s="12"/>
      <c r="E288" s="12"/>
      <c r="F288" s="12"/>
      <c r="G288" s="12"/>
      <c r="H288" s="12"/>
      <c r="I288" s="12"/>
      <c r="J288" s="12"/>
      <c r="K288" s="30"/>
    </row>
    <row r="289" ht="409.6" customHeight="1" hidden="1">
      <c r="A289" s="38"/>
      <c r="B289" s="12"/>
      <c r="C289" s="12"/>
      <c r="D289" s="12"/>
      <c r="E289" s="12"/>
      <c r="F289" s="12"/>
      <c r="G289" s="12"/>
      <c r="H289" s="12"/>
      <c r="I289" s="12"/>
      <c r="J289" s="12"/>
      <c r="K289" s="30"/>
    </row>
    <row r="290" ht="17.45" customHeight="1">
      <c r="A290" t="s" s="18">
        <v>52</v>
      </c>
      <c r="B290" s="15"/>
      <c r="C290" s="17"/>
      <c r="D290" t="s" s="18">
        <v>32</v>
      </c>
      <c r="E290" t="s" s="18">
        <v>33</v>
      </c>
      <c r="F290" t="s" s="18">
        <v>34</v>
      </c>
      <c r="G290" s="15"/>
      <c r="H290" s="17"/>
      <c r="I290" t="s" s="18">
        <v>35</v>
      </c>
      <c r="J290" s="15"/>
      <c r="K290" s="17"/>
    </row>
    <row r="291" ht="20.25" customHeight="1">
      <c r="A291" t="s" s="18">
        <v>281</v>
      </c>
      <c r="B291" s="15"/>
      <c r="C291" s="17"/>
      <c r="D291" t="s" s="18">
        <v>40</v>
      </c>
      <c r="E291" t="s" s="18">
        <v>96</v>
      </c>
      <c r="F291" t="s" s="18">
        <v>96</v>
      </c>
      <c r="G291" s="15"/>
      <c r="H291" s="17"/>
      <c r="I291" t="s" s="18">
        <v>96</v>
      </c>
      <c r="J291" s="15"/>
      <c r="K291" s="17"/>
    </row>
    <row r="292" ht="33" customHeight="1">
      <c r="A292" t="s" s="35">
        <v>282</v>
      </c>
      <c r="B292" s="9"/>
      <c r="C292" s="9"/>
      <c r="D292" s="9"/>
      <c r="E292" s="9"/>
      <c r="F292" s="9"/>
      <c r="G292" s="9"/>
      <c r="H292" s="9"/>
      <c r="I292" s="9"/>
      <c r="J292" s="9"/>
      <c r="K292" s="26"/>
    </row>
    <row r="293" ht="63" customHeight="1">
      <c r="A293" t="s" s="34">
        <v>283</v>
      </c>
      <c r="B293" s="12"/>
      <c r="C293" s="12"/>
      <c r="D293" s="12"/>
      <c r="E293" s="12"/>
      <c r="F293" s="12"/>
      <c r="G293" s="12"/>
      <c r="H293" s="12"/>
      <c r="I293" s="12"/>
      <c r="J293" s="12"/>
      <c r="K293" s="30"/>
    </row>
    <row r="294" ht="409.6" customHeight="1" hidden="1">
      <c r="A294" s="38"/>
      <c r="B294" s="12"/>
      <c r="C294" s="12"/>
      <c r="D294" s="12"/>
      <c r="E294" s="12"/>
      <c r="F294" s="12"/>
      <c r="G294" s="12"/>
      <c r="H294" s="12"/>
      <c r="I294" s="12"/>
      <c r="J294" s="12"/>
      <c r="K294" s="30"/>
    </row>
    <row r="295" ht="17.45" customHeight="1">
      <c r="A295" t="s" s="18">
        <v>52</v>
      </c>
      <c r="B295" s="15"/>
      <c r="C295" s="17"/>
      <c r="D295" t="s" s="18">
        <v>32</v>
      </c>
      <c r="E295" t="s" s="18">
        <v>33</v>
      </c>
      <c r="F295" t="s" s="18">
        <v>34</v>
      </c>
      <c r="G295" s="15"/>
      <c r="H295" s="17"/>
      <c r="I295" t="s" s="18">
        <v>35</v>
      </c>
      <c r="J295" s="15"/>
      <c r="K295" s="17"/>
    </row>
    <row r="296" ht="50.25" customHeight="1">
      <c r="A296" t="s" s="18">
        <v>284</v>
      </c>
      <c r="B296" s="15"/>
      <c r="C296" s="17"/>
      <c r="D296" t="s" s="18">
        <v>65</v>
      </c>
      <c r="E296" t="s" s="18">
        <v>219</v>
      </c>
      <c r="F296" t="s" s="18">
        <v>219</v>
      </c>
      <c r="G296" s="15"/>
      <c r="H296" s="17"/>
      <c r="I296" t="s" s="18">
        <v>219</v>
      </c>
      <c r="J296" s="15"/>
      <c r="K296" s="17"/>
    </row>
    <row r="297" ht="49.5" customHeight="1">
      <c r="A297" t="s" s="18">
        <v>285</v>
      </c>
      <c r="B297" s="15"/>
      <c r="C297" s="17"/>
      <c r="D297" t="s" s="18">
        <v>40</v>
      </c>
      <c r="E297" t="s" s="18">
        <v>136</v>
      </c>
      <c r="F297" t="s" s="18">
        <v>286</v>
      </c>
      <c r="G297" s="15"/>
      <c r="H297" s="17"/>
      <c r="I297" t="s" s="18">
        <v>286</v>
      </c>
      <c r="J297" s="15"/>
      <c r="K297" s="17"/>
    </row>
    <row r="298" ht="17.1" customHeight="1">
      <c r="A298" t="s" s="35">
        <v>287</v>
      </c>
      <c r="B298" s="9"/>
      <c r="C298" s="9"/>
      <c r="D298" s="9"/>
      <c r="E298" s="9"/>
      <c r="F298" s="9"/>
      <c r="G298" s="9"/>
      <c r="H298" s="9"/>
      <c r="I298" s="9"/>
      <c r="J298" s="9"/>
      <c r="K298" s="26"/>
    </row>
    <row r="299" ht="246" customHeight="1">
      <c r="A299" t="s" s="36">
        <v>288</v>
      </c>
      <c r="B299" s="11"/>
      <c r="C299" s="11"/>
      <c r="D299" s="11"/>
      <c r="E299" s="11"/>
      <c r="F299" s="11"/>
      <c r="G299" s="11"/>
      <c r="H299" s="11"/>
      <c r="I299" s="11"/>
      <c r="J299" s="11"/>
      <c r="K299" s="37"/>
    </row>
    <row r="300" ht="8.25" customHeight="1">
      <c r="A300" s="38"/>
      <c r="B300" s="12"/>
      <c r="C300" s="12"/>
      <c r="D300" s="12"/>
      <c r="E300" s="12"/>
      <c r="F300" s="12"/>
      <c r="G300" s="12"/>
      <c r="H300" s="12"/>
      <c r="I300" s="12"/>
      <c r="J300" s="12"/>
      <c r="K300" s="30"/>
    </row>
    <row r="301" ht="17.45" customHeight="1">
      <c r="A301" t="s" s="18">
        <v>52</v>
      </c>
      <c r="B301" s="15"/>
      <c r="C301" s="17"/>
      <c r="D301" t="s" s="18">
        <v>32</v>
      </c>
      <c r="E301" t="s" s="18">
        <v>33</v>
      </c>
      <c r="F301" t="s" s="18">
        <v>34</v>
      </c>
      <c r="G301" s="15"/>
      <c r="H301" s="17"/>
      <c r="I301" t="s" s="18">
        <v>35</v>
      </c>
      <c r="J301" s="15"/>
      <c r="K301" s="17"/>
    </row>
    <row r="302" ht="82.5" customHeight="1">
      <c r="A302" t="s" s="18">
        <v>289</v>
      </c>
      <c r="B302" s="15"/>
      <c r="C302" s="17"/>
      <c r="D302" t="s" s="18">
        <v>65</v>
      </c>
      <c r="E302" t="s" s="18">
        <v>89</v>
      </c>
      <c r="F302" t="s" s="18">
        <v>89</v>
      </c>
      <c r="G302" s="15"/>
      <c r="H302" s="17"/>
      <c r="I302" t="s" s="18">
        <v>89</v>
      </c>
      <c r="J302" s="15"/>
      <c r="K302" s="17"/>
    </row>
    <row r="303" ht="8" customHeight="1">
      <c r="A303" s="39"/>
      <c r="B303" s="9"/>
      <c r="C303" s="9"/>
      <c r="D303" s="9"/>
      <c r="E303" s="9"/>
      <c r="F303" s="9"/>
      <c r="G303" s="9"/>
      <c r="H303" s="9"/>
      <c r="I303" s="9"/>
      <c r="J303" s="9"/>
      <c r="K303" s="26"/>
    </row>
    <row r="304" ht="17.1" customHeight="1">
      <c r="A304" t="s" s="36">
        <v>290</v>
      </c>
      <c r="B304" s="11"/>
      <c r="C304" s="11"/>
      <c r="D304" s="11"/>
      <c r="E304" s="11"/>
      <c r="F304" s="11"/>
      <c r="G304" s="11"/>
      <c r="H304" s="11"/>
      <c r="I304" s="11"/>
      <c r="J304" s="11"/>
      <c r="K304" s="37"/>
    </row>
    <row r="305" ht="54.75" customHeight="1">
      <c r="A305" t="s" s="34">
        <v>291</v>
      </c>
      <c r="B305" s="12"/>
      <c r="C305" s="12"/>
      <c r="D305" s="12"/>
      <c r="E305" s="12"/>
      <c r="F305" s="12"/>
      <c r="G305" s="12"/>
      <c r="H305" s="12"/>
      <c r="I305" s="12"/>
      <c r="J305" s="12"/>
      <c r="K305" s="30"/>
    </row>
    <row r="306" ht="17.45" customHeight="1">
      <c r="A306" t="s" s="18">
        <v>52</v>
      </c>
      <c r="B306" s="15"/>
      <c r="C306" s="17"/>
      <c r="D306" t="s" s="18">
        <v>32</v>
      </c>
      <c r="E306" t="s" s="18">
        <v>33</v>
      </c>
      <c r="F306" t="s" s="18">
        <v>34</v>
      </c>
      <c r="G306" s="15"/>
      <c r="H306" s="17"/>
      <c r="I306" t="s" s="18">
        <v>35</v>
      </c>
      <c r="J306" s="15"/>
      <c r="K306" s="17"/>
    </row>
    <row r="307" ht="51.75" customHeight="1">
      <c r="A307" t="s" s="18">
        <v>292</v>
      </c>
      <c r="B307" s="15"/>
      <c r="C307" s="17"/>
      <c r="D307" t="s" s="18">
        <v>239</v>
      </c>
      <c r="E307" t="s" s="18">
        <v>219</v>
      </c>
      <c r="F307" t="s" s="18">
        <v>293</v>
      </c>
      <c r="G307" s="15"/>
      <c r="H307" s="17"/>
      <c r="I307" t="s" s="18">
        <v>294</v>
      </c>
      <c r="J307" s="15"/>
      <c r="K307" s="17"/>
    </row>
    <row r="308" ht="21.95" customHeight="1">
      <c r="A308" t="s" s="35">
        <v>57</v>
      </c>
      <c r="B308" s="9"/>
      <c r="C308" s="9"/>
      <c r="D308" s="9"/>
      <c r="E308" s="9"/>
      <c r="F308" s="9"/>
      <c r="G308" s="9"/>
      <c r="H308" s="9"/>
      <c r="I308" s="9"/>
      <c r="J308" s="9"/>
      <c r="K308" s="26"/>
    </row>
    <row r="309" ht="17.1" customHeight="1">
      <c r="A309" t="s" s="36">
        <v>295</v>
      </c>
      <c r="B309" s="11"/>
      <c r="C309" s="11"/>
      <c r="D309" s="11"/>
      <c r="E309" s="11"/>
      <c r="F309" s="11"/>
      <c r="G309" s="11"/>
      <c r="H309" s="11"/>
      <c r="I309" s="11"/>
      <c r="J309" s="11"/>
      <c r="K309" s="37"/>
    </row>
    <row r="310" ht="129" customHeight="1">
      <c r="A310" t="s" s="34">
        <v>296</v>
      </c>
      <c r="B310" s="12"/>
      <c r="C310" s="12"/>
      <c r="D310" s="12"/>
      <c r="E310" s="12"/>
      <c r="F310" s="12"/>
      <c r="G310" s="12"/>
      <c r="H310" s="12"/>
      <c r="I310" s="12"/>
      <c r="J310" s="12"/>
      <c r="K310" s="30"/>
    </row>
    <row r="311" ht="409.6" customHeight="1" hidden="1">
      <c r="A311" s="38"/>
      <c r="B311" s="12"/>
      <c r="C311" s="12"/>
      <c r="D311" s="12"/>
      <c r="E311" s="12"/>
      <c r="F311" s="12"/>
      <c r="G311" s="12"/>
      <c r="H311" s="12"/>
      <c r="I311" s="12"/>
      <c r="J311" s="12"/>
      <c r="K311" s="30"/>
    </row>
    <row r="312" ht="17.45" customHeight="1">
      <c r="A312" t="s" s="18">
        <v>52</v>
      </c>
      <c r="B312" s="15"/>
      <c r="C312" s="17"/>
      <c r="D312" t="s" s="18">
        <v>32</v>
      </c>
      <c r="E312" t="s" s="18">
        <v>33</v>
      </c>
      <c r="F312" t="s" s="18">
        <v>34</v>
      </c>
      <c r="G312" s="15"/>
      <c r="H312" s="17"/>
      <c r="I312" t="s" s="18">
        <v>35</v>
      </c>
      <c r="J312" s="15"/>
      <c r="K312" s="17"/>
    </row>
    <row r="313" ht="32.25" customHeight="1">
      <c r="A313" t="s" s="18">
        <v>297</v>
      </c>
      <c r="B313" s="15"/>
      <c r="C313" s="17"/>
      <c r="D313" t="s" s="18">
        <v>65</v>
      </c>
      <c r="E313" t="s" s="18">
        <v>221</v>
      </c>
      <c r="F313" t="s" s="18">
        <v>221</v>
      </c>
      <c r="G313" s="15"/>
      <c r="H313" s="17"/>
      <c r="I313" t="s" s="18">
        <v>221</v>
      </c>
      <c r="J313" s="15"/>
      <c r="K313" s="17"/>
    </row>
    <row r="314" ht="18" customHeight="1">
      <c r="A314" t="s" s="18">
        <v>298</v>
      </c>
      <c r="B314" s="15"/>
      <c r="C314" s="17"/>
      <c r="D314" t="s" s="18">
        <v>37</v>
      </c>
      <c r="E314" t="s" s="18">
        <v>145</v>
      </c>
      <c r="F314" t="s" s="18">
        <v>145</v>
      </c>
      <c r="G314" s="15"/>
      <c r="H314" s="17"/>
      <c r="I314" t="s" s="18">
        <v>145</v>
      </c>
      <c r="J314" s="15"/>
      <c r="K314" s="17"/>
    </row>
    <row r="315" ht="33.75" customHeight="1">
      <c r="A315" t="s" s="18">
        <v>299</v>
      </c>
      <c r="B315" s="15"/>
      <c r="C315" s="17"/>
      <c r="D315" t="s" s="18">
        <v>65</v>
      </c>
      <c r="E315" t="s" s="18">
        <v>300</v>
      </c>
      <c r="F315" t="s" s="18">
        <v>300</v>
      </c>
      <c r="G315" s="15"/>
      <c r="H315" s="17"/>
      <c r="I315" t="s" s="18">
        <v>300</v>
      </c>
      <c r="J315" s="15"/>
      <c r="K315" s="17"/>
    </row>
    <row r="316" ht="18.75" customHeight="1">
      <c r="A316" t="s" s="18">
        <v>301</v>
      </c>
      <c r="B316" s="15"/>
      <c r="C316" s="17"/>
      <c r="D316" t="s" s="18">
        <v>65</v>
      </c>
      <c r="E316" t="s" s="18">
        <v>302</v>
      </c>
      <c r="F316" t="s" s="18">
        <v>303</v>
      </c>
      <c r="G316" s="15"/>
      <c r="H316" s="17"/>
      <c r="I316" t="s" s="18">
        <v>304</v>
      </c>
      <c r="J316" s="15"/>
      <c r="K316" s="17"/>
    </row>
    <row r="317" ht="35.25" customHeight="1">
      <c r="A317" t="s" s="35">
        <v>305</v>
      </c>
      <c r="B317" s="9"/>
      <c r="C317" s="9"/>
      <c r="D317" s="9"/>
      <c r="E317" s="9"/>
      <c r="F317" s="9"/>
      <c r="G317" s="9"/>
      <c r="H317" s="9"/>
      <c r="I317" s="9"/>
      <c r="J317" s="9"/>
      <c r="K317" s="26"/>
    </row>
    <row r="318" ht="63.75" customHeight="1">
      <c r="A318" t="s" s="34">
        <v>306</v>
      </c>
      <c r="B318" s="12"/>
      <c r="C318" s="12"/>
      <c r="D318" s="12"/>
      <c r="E318" s="12"/>
      <c r="F318" s="12"/>
      <c r="G318" s="12"/>
      <c r="H318" s="12"/>
      <c r="I318" s="12"/>
      <c r="J318" s="12"/>
      <c r="K318" s="30"/>
    </row>
    <row r="319" ht="409.6" customHeight="1" hidden="1">
      <c r="A319" s="38"/>
      <c r="B319" s="12"/>
      <c r="C319" s="12"/>
      <c r="D319" s="12"/>
      <c r="E319" s="12"/>
      <c r="F319" s="12"/>
      <c r="G319" s="12"/>
      <c r="H319" s="12"/>
      <c r="I319" s="12"/>
      <c r="J319" s="12"/>
      <c r="K319" s="30"/>
    </row>
    <row r="320" ht="17.45" customHeight="1">
      <c r="A320" t="s" s="18">
        <v>52</v>
      </c>
      <c r="B320" s="15"/>
      <c r="C320" s="17"/>
      <c r="D320" t="s" s="18">
        <v>32</v>
      </c>
      <c r="E320" t="s" s="18">
        <v>33</v>
      </c>
      <c r="F320" t="s" s="18">
        <v>34</v>
      </c>
      <c r="G320" s="15"/>
      <c r="H320" s="17"/>
      <c r="I320" t="s" s="18">
        <v>35</v>
      </c>
      <c r="J320" s="15"/>
      <c r="K320" s="17"/>
    </row>
    <row r="321" ht="53.25" customHeight="1">
      <c r="A321" t="s" s="18">
        <v>307</v>
      </c>
      <c r="B321" s="15"/>
      <c r="C321" s="17"/>
      <c r="D321" t="s" s="18">
        <v>40</v>
      </c>
      <c r="E321" t="s" s="18">
        <v>96</v>
      </c>
      <c r="F321" t="s" s="18">
        <v>96</v>
      </c>
      <c r="G321" s="15"/>
      <c r="H321" s="17"/>
      <c r="I321" t="s" s="18">
        <v>96</v>
      </c>
      <c r="J321" s="15"/>
      <c r="K321" s="17"/>
    </row>
    <row r="322" ht="8.25" customHeight="1">
      <c r="A322" s="39"/>
      <c r="B322" s="9"/>
      <c r="C322" s="9"/>
      <c r="D322" s="9"/>
      <c r="E322" s="9"/>
      <c r="F322" s="9"/>
      <c r="G322" s="9"/>
      <c r="H322" s="9"/>
      <c r="I322" s="9"/>
      <c r="J322" s="9"/>
      <c r="K322" s="26"/>
    </row>
    <row r="323" ht="17.1" customHeight="1">
      <c r="A323" t="s" s="36">
        <v>308</v>
      </c>
      <c r="B323" s="11"/>
      <c r="C323" s="11"/>
      <c r="D323" s="11"/>
      <c r="E323" s="11"/>
      <c r="F323" s="11"/>
      <c r="G323" s="11"/>
      <c r="H323" s="11"/>
      <c r="I323" s="11"/>
      <c r="J323" s="11"/>
      <c r="K323" s="37"/>
    </row>
    <row r="324" ht="81" customHeight="1">
      <c r="A324" t="s" s="34">
        <v>309</v>
      </c>
      <c r="B324" s="12"/>
      <c r="C324" s="12"/>
      <c r="D324" s="12"/>
      <c r="E324" s="12"/>
      <c r="F324" s="12"/>
      <c r="G324" s="12"/>
      <c r="H324" s="12"/>
      <c r="I324" s="12"/>
      <c r="J324" s="12"/>
      <c r="K324" s="30"/>
    </row>
    <row r="325" ht="409.6" customHeight="1" hidden="1">
      <c r="A325" s="38"/>
      <c r="B325" s="12"/>
      <c r="C325" s="12"/>
      <c r="D325" s="12"/>
      <c r="E325" s="12"/>
      <c r="F325" s="12"/>
      <c r="G325" s="12"/>
      <c r="H325" s="12"/>
      <c r="I325" s="12"/>
      <c r="J325" s="12"/>
      <c r="K325" s="30"/>
    </row>
    <row r="326" ht="17.45" customHeight="1">
      <c r="A326" t="s" s="18">
        <v>52</v>
      </c>
      <c r="B326" s="15"/>
      <c r="C326" s="17"/>
      <c r="D326" t="s" s="18">
        <v>32</v>
      </c>
      <c r="E326" t="s" s="18">
        <v>33</v>
      </c>
      <c r="F326" t="s" s="18">
        <v>34</v>
      </c>
      <c r="G326" s="15"/>
      <c r="H326" s="17"/>
      <c r="I326" t="s" s="18">
        <v>35</v>
      </c>
      <c r="J326" s="15"/>
      <c r="K326" s="17"/>
    </row>
    <row r="327" ht="81" customHeight="1">
      <c r="A327" t="s" s="18">
        <v>310</v>
      </c>
      <c r="B327" s="15"/>
      <c r="C327" s="17"/>
      <c r="D327" t="s" s="18">
        <v>40</v>
      </c>
      <c r="E327" t="s" s="18">
        <v>311</v>
      </c>
      <c r="F327" t="s" s="18">
        <v>311</v>
      </c>
      <c r="G327" s="15"/>
      <c r="H327" s="17"/>
      <c r="I327" t="s" s="18">
        <v>311</v>
      </c>
      <c r="J327" s="15"/>
      <c r="K327" s="17"/>
    </row>
    <row r="328" ht="66" customHeight="1">
      <c r="A328" t="s" s="18">
        <v>312</v>
      </c>
      <c r="B328" s="15"/>
      <c r="C328" s="17"/>
      <c r="D328" t="s" s="18">
        <v>37</v>
      </c>
      <c r="E328" t="s" s="18">
        <v>89</v>
      </c>
      <c r="F328" t="s" s="18">
        <v>89</v>
      </c>
      <c r="G328" s="15"/>
      <c r="H328" s="17"/>
      <c r="I328" t="s" s="18">
        <v>89</v>
      </c>
      <c r="J328" s="15"/>
      <c r="K328" s="17"/>
    </row>
    <row r="329" ht="66" customHeight="1">
      <c r="A329" t="s" s="18">
        <v>313</v>
      </c>
      <c r="B329" s="15"/>
      <c r="C329" s="17"/>
      <c r="D329" t="s" s="18">
        <v>65</v>
      </c>
      <c r="E329" t="s" s="18">
        <v>314</v>
      </c>
      <c r="F329" t="s" s="18">
        <v>314</v>
      </c>
      <c r="G329" s="15"/>
      <c r="H329" s="17"/>
      <c r="I329" t="s" s="18">
        <v>314</v>
      </c>
      <c r="J329" s="15"/>
      <c r="K329" s="17"/>
    </row>
    <row r="330" ht="35.25" customHeight="1">
      <c r="A330" t="s" s="35">
        <v>315</v>
      </c>
      <c r="B330" s="9"/>
      <c r="C330" s="9"/>
      <c r="D330" s="9"/>
      <c r="E330" s="9"/>
      <c r="F330" s="9"/>
      <c r="G330" s="9"/>
      <c r="H330" s="9"/>
      <c r="I330" s="9"/>
      <c r="J330" s="9"/>
      <c r="K330" s="26"/>
    </row>
    <row r="331" ht="80.25" customHeight="1">
      <c r="A331" t="s" s="34">
        <v>316</v>
      </c>
      <c r="B331" s="12"/>
      <c r="C331" s="12"/>
      <c r="D331" s="12"/>
      <c r="E331" s="12"/>
      <c r="F331" s="12"/>
      <c r="G331" s="12"/>
      <c r="H331" s="12"/>
      <c r="I331" s="12"/>
      <c r="J331" s="12"/>
      <c r="K331" s="30"/>
    </row>
    <row r="332" ht="409.6" customHeight="1" hidden="1">
      <c r="A332" s="38"/>
      <c r="B332" s="12"/>
      <c r="C332" s="12"/>
      <c r="D332" s="12"/>
      <c r="E332" s="12"/>
      <c r="F332" s="12"/>
      <c r="G332" s="12"/>
      <c r="H332" s="12"/>
      <c r="I332" s="12"/>
      <c r="J332" s="12"/>
      <c r="K332" s="30"/>
    </row>
    <row r="333" ht="17.45" customHeight="1">
      <c r="A333" t="s" s="18">
        <v>52</v>
      </c>
      <c r="B333" s="15"/>
      <c r="C333" s="17"/>
      <c r="D333" t="s" s="18">
        <v>32</v>
      </c>
      <c r="E333" t="s" s="18">
        <v>33</v>
      </c>
      <c r="F333" t="s" s="18">
        <v>34</v>
      </c>
      <c r="G333" s="15"/>
      <c r="H333" s="17"/>
      <c r="I333" t="s" s="18">
        <v>35</v>
      </c>
      <c r="J333" s="15"/>
      <c r="K333" s="17"/>
    </row>
    <row r="334" ht="35.25" customHeight="1">
      <c r="A334" t="s" s="18">
        <v>317</v>
      </c>
      <c r="B334" s="15"/>
      <c r="C334" s="17"/>
      <c r="D334" t="s" s="18">
        <v>65</v>
      </c>
      <c r="E334" t="s" s="18">
        <v>221</v>
      </c>
      <c r="F334" t="s" s="18">
        <v>221</v>
      </c>
      <c r="G334" s="15"/>
      <c r="H334" s="17"/>
      <c r="I334" t="s" s="18">
        <v>221</v>
      </c>
      <c r="J334" s="15"/>
      <c r="K334" s="17"/>
    </row>
    <row r="335" ht="38.25" customHeight="1">
      <c r="A335" t="s" s="35">
        <v>318</v>
      </c>
      <c r="B335" s="9"/>
      <c r="C335" s="9"/>
      <c r="D335" s="9"/>
      <c r="E335" s="9"/>
      <c r="F335" s="9"/>
      <c r="G335" s="9"/>
      <c r="H335" s="9"/>
      <c r="I335" s="9"/>
      <c r="J335" s="9"/>
      <c r="K335" s="26"/>
    </row>
    <row r="336" ht="48.75" customHeight="1">
      <c r="A336" t="s" s="34">
        <v>319</v>
      </c>
      <c r="B336" s="12"/>
      <c r="C336" s="12"/>
      <c r="D336" s="12"/>
      <c r="E336" s="12"/>
      <c r="F336" s="12"/>
      <c r="G336" s="12"/>
      <c r="H336" s="12"/>
      <c r="I336" s="12"/>
      <c r="J336" s="12"/>
      <c r="K336" s="30"/>
    </row>
    <row r="337" ht="409.6" customHeight="1" hidden="1">
      <c r="A337" s="38"/>
      <c r="B337" s="12"/>
      <c r="C337" s="12"/>
      <c r="D337" s="12"/>
      <c r="E337" s="12"/>
      <c r="F337" s="12"/>
      <c r="G337" s="12"/>
      <c r="H337" s="12"/>
      <c r="I337" s="12"/>
      <c r="J337" s="12"/>
      <c r="K337" s="30"/>
    </row>
    <row r="338" ht="17.45" customHeight="1">
      <c r="A338" t="s" s="18">
        <v>52</v>
      </c>
      <c r="B338" s="15"/>
      <c r="C338" s="17"/>
      <c r="D338" t="s" s="18">
        <v>32</v>
      </c>
      <c r="E338" t="s" s="18">
        <v>33</v>
      </c>
      <c r="F338" t="s" s="18">
        <v>34</v>
      </c>
      <c r="G338" s="15"/>
      <c r="H338" s="17"/>
      <c r="I338" t="s" s="18">
        <v>35</v>
      </c>
      <c r="J338" s="15"/>
      <c r="K338" s="17"/>
    </row>
    <row r="339" ht="17.45" customHeight="1">
      <c r="A339" t="s" s="18">
        <v>320</v>
      </c>
      <c r="B339" s="15"/>
      <c r="C339" s="17"/>
      <c r="D339" t="s" s="18">
        <v>65</v>
      </c>
      <c r="E339" t="s" s="18">
        <v>321</v>
      </c>
      <c r="F339" t="s" s="18">
        <v>321</v>
      </c>
      <c r="G339" s="15"/>
      <c r="H339" s="17"/>
      <c r="I339" t="s" s="18">
        <v>321</v>
      </c>
      <c r="J339" s="15"/>
      <c r="K339" s="17"/>
    </row>
    <row r="340" ht="409.6" customHeight="1" hidden="1">
      <c r="A340" s="39"/>
      <c r="B340" s="9"/>
      <c r="C340" s="9"/>
      <c r="D340" s="9"/>
      <c r="E340" s="9"/>
      <c r="F340" s="9"/>
      <c r="G340" s="9"/>
      <c r="H340" s="9"/>
      <c r="I340" s="9"/>
      <c r="J340" s="9"/>
      <c r="K340" s="26"/>
    </row>
    <row r="341" ht="8" customHeight="1">
      <c r="A341" s="15"/>
      <c r="B341" s="16"/>
      <c r="C341" s="16"/>
      <c r="D341" s="16"/>
      <c r="E341" s="16"/>
      <c r="F341" s="16"/>
      <c r="G341" s="16"/>
      <c r="H341" s="16"/>
      <c r="I341" s="16"/>
      <c r="J341" s="16"/>
      <c r="K341" s="17"/>
    </row>
    <row r="342" ht="409.6" customHeight="1" hidden="1">
      <c r="A342" s="19"/>
      <c r="B342" s="19"/>
      <c r="C342" s="19"/>
      <c r="D342" s="19"/>
      <c r="E342" s="19"/>
      <c r="F342" s="19"/>
      <c r="G342" s="19"/>
      <c r="H342" s="19"/>
      <c r="I342" s="19"/>
      <c r="J342" s="19"/>
      <c r="K342" s="19"/>
    </row>
    <row r="343" ht="32.45" customHeight="1">
      <c r="A343" t="s" s="13">
        <v>26</v>
      </c>
      <c r="B343" t="s" s="18">
        <v>322</v>
      </c>
      <c r="C343" s="15"/>
      <c r="D343" s="16"/>
      <c r="E343" s="16"/>
      <c r="F343" s="17"/>
      <c r="G343" t="s" s="24">
        <v>27</v>
      </c>
      <c r="H343" s="15"/>
      <c r="I343" s="16"/>
      <c r="J343" s="17"/>
      <c r="K343" t="s" s="32">
        <v>323</v>
      </c>
    </row>
    <row r="344" ht="17.1" customHeight="1">
      <c r="A344" t="s" s="33">
        <v>29</v>
      </c>
      <c r="B344" s="9"/>
      <c r="C344" s="9"/>
      <c r="D344" s="9"/>
      <c r="E344" s="9"/>
      <c r="F344" s="9"/>
      <c r="G344" s="9"/>
      <c r="H344" s="9"/>
      <c r="I344" s="9"/>
      <c r="J344" s="9"/>
      <c r="K344" s="26"/>
    </row>
    <row r="345" ht="82.5" customHeight="1">
      <c r="A345" t="s" s="34">
        <v>324</v>
      </c>
      <c r="B345" s="12"/>
      <c r="C345" s="12"/>
      <c r="D345" s="12"/>
      <c r="E345" s="12"/>
      <c r="F345" s="12"/>
      <c r="G345" s="12"/>
      <c r="H345" s="12"/>
      <c r="I345" s="12"/>
      <c r="J345" s="12"/>
      <c r="K345" s="30"/>
    </row>
    <row r="346" ht="17.45" customHeight="1">
      <c r="A346" t="s" s="18">
        <v>31</v>
      </c>
      <c r="B346" s="15"/>
      <c r="C346" s="17"/>
      <c r="D346" t="s" s="18">
        <v>32</v>
      </c>
      <c r="E346" t="s" s="18">
        <v>33</v>
      </c>
      <c r="F346" t="s" s="18">
        <v>34</v>
      </c>
      <c r="G346" s="15"/>
      <c r="H346" s="17"/>
      <c r="I346" t="s" s="18">
        <v>35</v>
      </c>
      <c r="J346" s="15"/>
      <c r="K346" s="17"/>
    </row>
    <row r="347" ht="48" customHeight="1">
      <c r="A347" t="s" s="18">
        <v>325</v>
      </c>
      <c r="B347" s="15"/>
      <c r="C347" s="17"/>
      <c r="D347" t="s" s="18">
        <v>40</v>
      </c>
      <c r="E347" t="s" s="18">
        <v>311</v>
      </c>
      <c r="F347" t="s" s="18">
        <v>326</v>
      </c>
      <c r="G347" s="15"/>
      <c r="H347" s="17"/>
      <c r="I347" t="s" s="18">
        <v>327</v>
      </c>
      <c r="J347" s="15"/>
      <c r="K347" s="17"/>
    </row>
    <row r="348" ht="17.1" customHeight="1">
      <c r="A348" t="s" s="35">
        <v>328</v>
      </c>
      <c r="B348" s="9"/>
      <c r="C348" s="9"/>
      <c r="D348" s="9"/>
      <c r="E348" s="9"/>
      <c r="F348" s="9"/>
      <c r="G348" s="9"/>
      <c r="H348" s="9"/>
      <c r="I348" s="9"/>
      <c r="J348" s="9"/>
      <c r="K348" s="26"/>
    </row>
    <row r="349" ht="290.25" customHeight="1">
      <c r="A349" t="s" s="34">
        <v>329</v>
      </c>
      <c r="B349" s="12"/>
      <c r="C349" s="12"/>
      <c r="D349" s="12"/>
      <c r="E349" s="12"/>
      <c r="F349" s="12"/>
      <c r="G349" s="12"/>
      <c r="H349" s="12"/>
      <c r="I349" s="12"/>
      <c r="J349" s="12"/>
      <c r="K349" s="30"/>
    </row>
    <row r="350" ht="17.45" customHeight="1">
      <c r="A350" t="s" s="18">
        <v>52</v>
      </c>
      <c r="B350" s="15"/>
      <c r="C350" s="17"/>
      <c r="D350" t="s" s="18">
        <v>32</v>
      </c>
      <c r="E350" t="s" s="18">
        <v>33</v>
      </c>
      <c r="F350" t="s" s="18">
        <v>34</v>
      </c>
      <c r="G350" s="15"/>
      <c r="H350" s="17"/>
      <c r="I350" t="s" s="18">
        <v>35</v>
      </c>
      <c r="J350" s="15"/>
      <c r="K350" s="17"/>
    </row>
    <row r="351" ht="52.5" customHeight="1">
      <c r="A351" t="s" s="18">
        <v>330</v>
      </c>
      <c r="B351" s="15"/>
      <c r="C351" s="17"/>
      <c r="D351" t="s" s="18">
        <v>40</v>
      </c>
      <c r="E351" t="s" s="18">
        <v>331</v>
      </c>
      <c r="F351" t="s" s="18">
        <v>331</v>
      </c>
      <c r="G351" s="15"/>
      <c r="H351" s="17"/>
      <c r="I351" t="s" s="18">
        <v>331</v>
      </c>
      <c r="J351" s="15"/>
      <c r="K351" s="17"/>
    </row>
    <row r="352" ht="21.95" customHeight="1">
      <c r="A352" t="s" s="35">
        <v>57</v>
      </c>
      <c r="B352" s="9"/>
      <c r="C352" s="9"/>
      <c r="D352" s="9"/>
      <c r="E352" s="9"/>
      <c r="F352" s="9"/>
      <c r="G352" s="9"/>
      <c r="H352" s="9"/>
      <c r="I352" s="9"/>
      <c r="J352" s="9"/>
      <c r="K352" s="26"/>
    </row>
    <row r="353" ht="34.5" customHeight="1">
      <c r="A353" t="s" s="36">
        <v>332</v>
      </c>
      <c r="B353" s="11"/>
      <c r="C353" s="11"/>
      <c r="D353" s="11"/>
      <c r="E353" s="11"/>
      <c r="F353" s="11"/>
      <c r="G353" s="11"/>
      <c r="H353" s="11"/>
      <c r="I353" s="11"/>
      <c r="J353" s="11"/>
      <c r="K353" s="37"/>
    </row>
    <row r="354" ht="257.25" customHeight="1">
      <c r="A354" t="s" s="34">
        <v>333</v>
      </c>
      <c r="B354" s="12"/>
      <c r="C354" s="12"/>
      <c r="D354" s="12"/>
      <c r="E354" s="12"/>
      <c r="F354" s="12"/>
      <c r="G354" s="12"/>
      <c r="H354" s="12"/>
      <c r="I354" s="12"/>
      <c r="J354" s="12"/>
      <c r="K354" s="30"/>
    </row>
    <row r="355" ht="409.6" customHeight="1" hidden="1">
      <c r="A355" s="38"/>
      <c r="B355" s="12"/>
      <c r="C355" s="12"/>
      <c r="D355" s="12"/>
      <c r="E355" s="12"/>
      <c r="F355" s="12"/>
      <c r="G355" s="12"/>
      <c r="H355" s="12"/>
      <c r="I355" s="12"/>
      <c r="J355" s="12"/>
      <c r="K355" s="30"/>
    </row>
    <row r="356" ht="17.45" customHeight="1">
      <c r="A356" t="s" s="18">
        <v>52</v>
      </c>
      <c r="B356" s="15"/>
      <c r="C356" s="17"/>
      <c r="D356" t="s" s="18">
        <v>32</v>
      </c>
      <c r="E356" t="s" s="18">
        <v>33</v>
      </c>
      <c r="F356" t="s" s="18">
        <v>34</v>
      </c>
      <c r="G356" s="15"/>
      <c r="H356" s="17"/>
      <c r="I356" t="s" s="18">
        <v>35</v>
      </c>
      <c r="J356" s="15"/>
      <c r="K356" s="17"/>
    </row>
    <row r="357" ht="48.75" customHeight="1">
      <c r="A357" t="s" s="18">
        <v>334</v>
      </c>
      <c r="B357" s="15"/>
      <c r="C357" s="17"/>
      <c r="D357" t="s" s="18">
        <v>65</v>
      </c>
      <c r="E357" t="s" s="18">
        <v>85</v>
      </c>
      <c r="F357" t="s" s="18">
        <v>85</v>
      </c>
      <c r="G357" s="15"/>
      <c r="H357" s="17"/>
      <c r="I357" t="s" s="18">
        <v>85</v>
      </c>
      <c r="J357" s="15"/>
      <c r="K357" s="17"/>
    </row>
    <row r="358" ht="50.25" customHeight="1">
      <c r="A358" t="s" s="18">
        <v>335</v>
      </c>
      <c r="B358" s="15"/>
      <c r="C358" s="17"/>
      <c r="D358" t="s" s="18">
        <v>40</v>
      </c>
      <c r="E358" t="s" s="18">
        <v>41</v>
      </c>
      <c r="F358" t="s" s="18">
        <v>41</v>
      </c>
      <c r="G358" s="15"/>
      <c r="H358" s="17"/>
      <c r="I358" t="s" s="18">
        <v>41</v>
      </c>
      <c r="J358" s="15"/>
      <c r="K358" s="17"/>
    </row>
    <row r="359" ht="49.5" customHeight="1">
      <c r="A359" t="s" s="18">
        <v>336</v>
      </c>
      <c r="B359" s="15"/>
      <c r="C359" s="17"/>
      <c r="D359" t="s" s="18">
        <v>40</v>
      </c>
      <c r="E359" t="s" s="18">
        <v>337</v>
      </c>
      <c r="F359" t="s" s="18">
        <v>115</v>
      </c>
      <c r="G359" s="15"/>
      <c r="H359" s="17"/>
      <c r="I359" t="s" s="18">
        <v>338</v>
      </c>
      <c r="J359" s="15"/>
      <c r="K359" s="17"/>
    </row>
    <row r="360" ht="20.25" customHeight="1">
      <c r="A360" t="s" s="18">
        <v>339</v>
      </c>
      <c r="B360" s="15"/>
      <c r="C360" s="17"/>
      <c r="D360" t="s" s="18">
        <v>40</v>
      </c>
      <c r="E360" t="s" s="18">
        <v>321</v>
      </c>
      <c r="F360" t="s" s="18">
        <v>321</v>
      </c>
      <c r="G360" s="15"/>
      <c r="H360" s="17"/>
      <c r="I360" t="s" s="18">
        <v>321</v>
      </c>
      <c r="J360" s="15"/>
      <c r="K360" s="17"/>
    </row>
    <row r="361" ht="35.25" customHeight="1">
      <c r="A361" t="s" s="18">
        <v>340</v>
      </c>
      <c r="B361" s="15"/>
      <c r="C361" s="17"/>
      <c r="D361" t="s" s="18">
        <v>40</v>
      </c>
      <c r="E361" t="s" s="18">
        <v>96</v>
      </c>
      <c r="F361" t="s" s="18">
        <v>96</v>
      </c>
      <c r="G361" s="15"/>
      <c r="H361" s="17"/>
      <c r="I361" t="s" s="18">
        <v>96</v>
      </c>
      <c r="J361" s="15"/>
      <c r="K361" s="17"/>
    </row>
    <row r="362" ht="47.25" customHeight="1">
      <c r="A362" t="s" s="18">
        <v>341</v>
      </c>
      <c r="B362" s="15"/>
      <c r="C362" s="17"/>
      <c r="D362" t="s" s="18">
        <v>40</v>
      </c>
      <c r="E362" t="s" s="18">
        <v>342</v>
      </c>
      <c r="F362" t="s" s="18">
        <v>342</v>
      </c>
      <c r="G362" s="15"/>
      <c r="H362" s="17"/>
      <c r="I362" t="s" s="18">
        <v>342</v>
      </c>
      <c r="J362" s="15"/>
      <c r="K362" s="17"/>
    </row>
    <row r="363" ht="36.75" customHeight="1">
      <c r="A363" t="s" s="18">
        <v>343</v>
      </c>
      <c r="B363" s="15"/>
      <c r="C363" s="17"/>
      <c r="D363" t="s" s="18">
        <v>40</v>
      </c>
      <c r="E363" t="s" s="18">
        <v>342</v>
      </c>
      <c r="F363" t="s" s="18">
        <v>342</v>
      </c>
      <c r="G363" s="15"/>
      <c r="H363" s="17"/>
      <c r="I363" t="s" s="18">
        <v>342</v>
      </c>
      <c r="J363" s="15"/>
      <c r="K363" s="17"/>
    </row>
    <row r="364" ht="46.5" customHeight="1">
      <c r="A364" t="s" s="18">
        <v>344</v>
      </c>
      <c r="B364" s="15"/>
      <c r="C364" s="17"/>
      <c r="D364" t="s" s="18">
        <v>345</v>
      </c>
      <c r="E364" t="s" s="18">
        <v>321</v>
      </c>
      <c r="F364" t="s" s="18">
        <v>321</v>
      </c>
      <c r="G364" s="15"/>
      <c r="H364" s="17"/>
      <c r="I364" t="s" s="18">
        <v>321</v>
      </c>
      <c r="J364" s="15"/>
      <c r="K364" s="17"/>
    </row>
    <row r="365" ht="33" customHeight="1">
      <c r="A365" t="s" s="18">
        <v>346</v>
      </c>
      <c r="B365" s="15"/>
      <c r="C365" s="17"/>
      <c r="D365" t="s" s="18">
        <v>347</v>
      </c>
      <c r="E365" t="s" s="18">
        <v>142</v>
      </c>
      <c r="F365" t="s" s="18">
        <v>142</v>
      </c>
      <c r="G365" s="15"/>
      <c r="H365" s="17"/>
      <c r="I365" t="s" s="18">
        <v>142</v>
      </c>
      <c r="J365" s="15"/>
      <c r="K365" s="17"/>
    </row>
    <row r="366" ht="33" customHeight="1">
      <c r="A366" t="s" s="18">
        <v>348</v>
      </c>
      <c r="B366" s="15"/>
      <c r="C366" s="17"/>
      <c r="D366" t="s" s="18">
        <v>37</v>
      </c>
      <c r="E366" t="s" s="18">
        <v>110</v>
      </c>
      <c r="F366" t="s" s="18">
        <v>110</v>
      </c>
      <c r="G366" s="15"/>
      <c r="H366" s="17"/>
      <c r="I366" t="s" s="18">
        <v>110</v>
      </c>
      <c r="J366" s="15"/>
      <c r="K366" s="17"/>
    </row>
    <row r="367" ht="409.6" customHeight="1" hidden="1">
      <c r="A367" s="39"/>
      <c r="B367" s="9"/>
      <c r="C367" s="9"/>
      <c r="D367" s="9"/>
      <c r="E367" s="9"/>
      <c r="F367" s="9"/>
      <c r="G367" s="9"/>
      <c r="H367" s="9"/>
      <c r="I367" s="9"/>
      <c r="J367" s="9"/>
      <c r="K367" s="26"/>
    </row>
    <row r="368" ht="17.1" customHeight="1">
      <c r="A368" t="s" s="35">
        <v>349</v>
      </c>
      <c r="B368" s="9"/>
      <c r="C368" s="9"/>
      <c r="D368" s="9"/>
      <c r="E368" s="9"/>
      <c r="F368" s="9"/>
      <c r="G368" s="9"/>
      <c r="H368" s="9"/>
      <c r="I368" s="9"/>
      <c r="J368" s="9"/>
      <c r="K368" s="26"/>
    </row>
    <row r="369" ht="79.5" customHeight="1">
      <c r="A369" t="s" s="36">
        <v>350</v>
      </c>
      <c r="B369" s="11"/>
      <c r="C369" s="11"/>
      <c r="D369" s="11"/>
      <c r="E369" s="11"/>
      <c r="F369" s="11"/>
      <c r="G369" s="11"/>
      <c r="H369" s="11"/>
      <c r="I369" s="11"/>
      <c r="J369" s="11"/>
      <c r="K369" s="37"/>
    </row>
    <row r="370" ht="8" customHeight="1">
      <c r="A370" s="38"/>
      <c r="B370" s="12"/>
      <c r="C370" s="12"/>
      <c r="D370" s="12"/>
      <c r="E370" s="12"/>
      <c r="F370" s="12"/>
      <c r="G370" s="12"/>
      <c r="H370" s="12"/>
      <c r="I370" s="12"/>
      <c r="J370" s="12"/>
      <c r="K370" s="30"/>
    </row>
    <row r="371" ht="17.45" customHeight="1">
      <c r="A371" t="s" s="18">
        <v>52</v>
      </c>
      <c r="B371" s="15"/>
      <c r="C371" s="17"/>
      <c r="D371" t="s" s="18">
        <v>32</v>
      </c>
      <c r="E371" t="s" s="18">
        <v>33</v>
      </c>
      <c r="F371" t="s" s="18">
        <v>34</v>
      </c>
      <c r="G371" s="15"/>
      <c r="H371" s="17"/>
      <c r="I371" t="s" s="18">
        <v>35</v>
      </c>
      <c r="J371" s="15"/>
      <c r="K371" s="17"/>
    </row>
    <row r="372" ht="30.75" customHeight="1">
      <c r="A372" t="s" s="18">
        <v>351</v>
      </c>
      <c r="B372" s="15"/>
      <c r="C372" s="17"/>
      <c r="D372" t="s" s="18">
        <v>65</v>
      </c>
      <c r="E372" t="s" s="18">
        <v>110</v>
      </c>
      <c r="F372" t="s" s="18">
        <v>110</v>
      </c>
      <c r="G372" s="15"/>
      <c r="H372" s="17"/>
      <c r="I372" t="s" s="18">
        <v>110</v>
      </c>
      <c r="J372" s="15"/>
      <c r="K372" s="17"/>
    </row>
    <row r="373" ht="36" customHeight="1">
      <c r="A373" t="s" s="18">
        <v>352</v>
      </c>
      <c r="B373" s="15"/>
      <c r="C373" s="17"/>
      <c r="D373" t="s" s="18">
        <v>40</v>
      </c>
      <c r="E373" t="s" s="18">
        <v>96</v>
      </c>
      <c r="F373" t="s" s="18">
        <v>96</v>
      </c>
      <c r="G373" s="15"/>
      <c r="H373" s="17"/>
      <c r="I373" t="s" s="18">
        <v>96</v>
      </c>
      <c r="J373" s="15"/>
      <c r="K373" s="17"/>
    </row>
    <row r="374" ht="33.75" customHeight="1">
      <c r="A374" t="s" s="35">
        <v>353</v>
      </c>
      <c r="B374" s="9"/>
      <c r="C374" s="9"/>
      <c r="D374" s="9"/>
      <c r="E374" s="9"/>
      <c r="F374" s="9"/>
      <c r="G374" s="9"/>
      <c r="H374" s="9"/>
      <c r="I374" s="9"/>
      <c r="J374" s="9"/>
      <c r="K374" s="26"/>
    </row>
    <row r="375" ht="117" customHeight="1">
      <c r="A375" t="s" s="34">
        <v>354</v>
      </c>
      <c r="B375" s="12"/>
      <c r="C375" s="12"/>
      <c r="D375" s="12"/>
      <c r="E375" s="12"/>
      <c r="F375" s="12"/>
      <c r="G375" s="12"/>
      <c r="H375" s="12"/>
      <c r="I375" s="12"/>
      <c r="J375" s="12"/>
      <c r="K375" s="30"/>
    </row>
    <row r="376" ht="409.6" customHeight="1" hidden="1">
      <c r="A376" s="38"/>
      <c r="B376" s="12"/>
      <c r="C376" s="12"/>
      <c r="D376" s="12"/>
      <c r="E376" s="12"/>
      <c r="F376" s="12"/>
      <c r="G376" s="12"/>
      <c r="H376" s="12"/>
      <c r="I376" s="12"/>
      <c r="J376" s="12"/>
      <c r="K376" s="30"/>
    </row>
    <row r="377" ht="17.45" customHeight="1">
      <c r="A377" t="s" s="18">
        <v>52</v>
      </c>
      <c r="B377" s="15"/>
      <c r="C377" s="17"/>
      <c r="D377" t="s" s="18">
        <v>32</v>
      </c>
      <c r="E377" t="s" s="18">
        <v>33</v>
      </c>
      <c r="F377" t="s" s="18">
        <v>34</v>
      </c>
      <c r="G377" s="15"/>
      <c r="H377" s="17"/>
      <c r="I377" t="s" s="18">
        <v>35</v>
      </c>
      <c r="J377" s="15"/>
      <c r="K377" s="17"/>
    </row>
    <row r="378" ht="51.75" customHeight="1">
      <c r="A378" t="s" s="18">
        <v>355</v>
      </c>
      <c r="B378" s="15"/>
      <c r="C378" s="17"/>
      <c r="D378" t="s" s="18">
        <v>65</v>
      </c>
      <c r="E378" t="s" s="18">
        <v>356</v>
      </c>
      <c r="F378" t="s" s="18">
        <v>356</v>
      </c>
      <c r="G378" s="15"/>
      <c r="H378" s="17"/>
      <c r="I378" t="s" s="18">
        <v>356</v>
      </c>
      <c r="J378" s="15"/>
      <c r="K378" s="17"/>
    </row>
    <row r="379" ht="33.75" customHeight="1">
      <c r="A379" t="s" s="18">
        <v>357</v>
      </c>
      <c r="B379" s="15"/>
      <c r="C379" s="17"/>
      <c r="D379" t="s" s="18">
        <v>65</v>
      </c>
      <c r="E379" t="s" s="18">
        <v>358</v>
      </c>
      <c r="F379" t="s" s="18">
        <v>358</v>
      </c>
      <c r="G379" s="15"/>
      <c r="H379" s="17"/>
      <c r="I379" t="s" s="18">
        <v>358</v>
      </c>
      <c r="J379" s="15"/>
      <c r="K379" s="17"/>
    </row>
    <row r="380" ht="36.75" customHeight="1">
      <c r="A380" t="s" s="18">
        <v>359</v>
      </c>
      <c r="B380" s="15"/>
      <c r="C380" s="17"/>
      <c r="D380" t="s" s="18">
        <v>65</v>
      </c>
      <c r="E380" t="s" s="18">
        <v>253</v>
      </c>
      <c r="F380" t="s" s="18">
        <v>253</v>
      </c>
      <c r="G380" s="15"/>
      <c r="H380" s="17"/>
      <c r="I380" t="s" s="18">
        <v>253</v>
      </c>
      <c r="J380" s="15"/>
      <c r="K380" s="17"/>
    </row>
    <row r="381" ht="32.25" customHeight="1">
      <c r="A381" t="s" s="35">
        <v>360</v>
      </c>
      <c r="B381" s="9"/>
      <c r="C381" s="9"/>
      <c r="D381" s="9"/>
      <c r="E381" s="9"/>
      <c r="F381" s="9"/>
      <c r="G381" s="9"/>
      <c r="H381" s="9"/>
      <c r="I381" s="9"/>
      <c r="J381" s="9"/>
      <c r="K381" s="26"/>
    </row>
    <row r="382" ht="47.25" customHeight="1">
      <c r="A382" t="s" s="36">
        <v>361</v>
      </c>
      <c r="B382" s="11"/>
      <c r="C382" s="11"/>
      <c r="D382" s="11"/>
      <c r="E382" s="11"/>
      <c r="F382" s="11"/>
      <c r="G382" s="11"/>
      <c r="H382" s="11"/>
      <c r="I382" s="11"/>
      <c r="J382" s="11"/>
      <c r="K382" s="37"/>
    </row>
    <row r="383" ht="9" customHeight="1">
      <c r="A383" s="38"/>
      <c r="B383" s="12"/>
      <c r="C383" s="12"/>
      <c r="D383" s="12"/>
      <c r="E383" s="12"/>
      <c r="F383" s="12"/>
      <c r="G383" s="12"/>
      <c r="H383" s="12"/>
      <c r="I383" s="12"/>
      <c r="J383" s="12"/>
      <c r="K383" s="30"/>
    </row>
    <row r="384" ht="17.45" customHeight="1">
      <c r="A384" t="s" s="18">
        <v>52</v>
      </c>
      <c r="B384" s="15"/>
      <c r="C384" s="17"/>
      <c r="D384" t="s" s="18">
        <v>32</v>
      </c>
      <c r="E384" t="s" s="18">
        <v>33</v>
      </c>
      <c r="F384" t="s" s="18">
        <v>34</v>
      </c>
      <c r="G384" s="15"/>
      <c r="H384" s="17"/>
      <c r="I384" t="s" s="18">
        <v>35</v>
      </c>
      <c r="J384" s="15"/>
      <c r="K384" s="17"/>
    </row>
    <row r="385" ht="31.5" customHeight="1">
      <c r="A385" t="s" s="18">
        <v>362</v>
      </c>
      <c r="B385" s="15"/>
      <c r="C385" s="17"/>
      <c r="D385" t="s" s="18">
        <v>65</v>
      </c>
      <c r="E385" t="s" s="18">
        <v>321</v>
      </c>
      <c r="F385" t="s" s="18">
        <v>219</v>
      </c>
      <c r="G385" s="15"/>
      <c r="H385" s="17"/>
      <c r="I385" t="s" s="18">
        <v>219</v>
      </c>
      <c r="J385" s="15"/>
      <c r="K385" s="17"/>
    </row>
    <row r="386" ht="9.75" customHeight="1">
      <c r="A386" s="39"/>
      <c r="B386" s="9"/>
      <c r="C386" s="9"/>
      <c r="D386" s="9"/>
      <c r="E386" s="9"/>
      <c r="F386" s="9"/>
      <c r="G386" s="9"/>
      <c r="H386" s="9"/>
      <c r="I386" s="9"/>
      <c r="J386" s="9"/>
      <c r="K386" s="26"/>
    </row>
    <row r="387" ht="53.25" customHeight="1">
      <c r="A387" t="s" s="36">
        <v>363</v>
      </c>
      <c r="B387" s="11"/>
      <c r="C387" s="11"/>
      <c r="D387" s="11"/>
      <c r="E387" s="11"/>
      <c r="F387" s="11"/>
      <c r="G387" s="11"/>
      <c r="H387" s="11"/>
      <c r="I387" s="11"/>
      <c r="J387" s="11"/>
      <c r="K387" s="37"/>
    </row>
    <row r="388" ht="354.75" customHeight="1">
      <c r="A388" t="s" s="34">
        <v>364</v>
      </c>
      <c r="B388" s="12"/>
      <c r="C388" s="12"/>
      <c r="D388" s="12"/>
      <c r="E388" s="12"/>
      <c r="F388" s="12"/>
      <c r="G388" s="12"/>
      <c r="H388" s="12"/>
      <c r="I388" s="12"/>
      <c r="J388" s="12"/>
      <c r="K388" s="30"/>
    </row>
    <row r="389" ht="409.6" customHeight="1" hidden="1">
      <c r="A389" s="38"/>
      <c r="B389" s="12"/>
      <c r="C389" s="12"/>
      <c r="D389" s="12"/>
      <c r="E389" s="12"/>
      <c r="F389" s="12"/>
      <c r="G389" s="12"/>
      <c r="H389" s="12"/>
      <c r="I389" s="12"/>
      <c r="J389" s="12"/>
      <c r="K389" s="30"/>
    </row>
    <row r="390" ht="17.45" customHeight="1">
      <c r="A390" t="s" s="18">
        <v>52</v>
      </c>
      <c r="B390" s="15"/>
      <c r="C390" s="17"/>
      <c r="D390" t="s" s="18">
        <v>32</v>
      </c>
      <c r="E390" t="s" s="18">
        <v>33</v>
      </c>
      <c r="F390" t="s" s="18">
        <v>34</v>
      </c>
      <c r="G390" s="15"/>
      <c r="H390" s="17"/>
      <c r="I390" t="s" s="18">
        <v>35</v>
      </c>
      <c r="J390" s="15"/>
      <c r="K390" s="17"/>
    </row>
    <row r="391" ht="33" customHeight="1">
      <c r="A391" t="s" s="18">
        <v>365</v>
      </c>
      <c r="B391" s="15"/>
      <c r="C391" s="17"/>
      <c r="D391" t="s" s="18">
        <v>37</v>
      </c>
      <c r="E391" t="s" s="18">
        <v>54</v>
      </c>
      <c r="F391" s="40"/>
      <c r="G391" s="15"/>
      <c r="H391" s="17"/>
      <c r="I391" s="40"/>
      <c r="J391" s="15"/>
      <c r="K391" s="17"/>
    </row>
    <row r="392" ht="32.25" customHeight="1">
      <c r="A392" t="s" s="18">
        <v>366</v>
      </c>
      <c r="B392" s="15"/>
      <c r="C392" s="17"/>
      <c r="D392" t="s" s="18">
        <v>65</v>
      </c>
      <c r="E392" t="s" s="18">
        <v>221</v>
      </c>
      <c r="F392" s="40"/>
      <c r="G392" s="15"/>
      <c r="H392" s="17"/>
      <c r="I392" s="40"/>
      <c r="J392" s="15"/>
      <c r="K392" s="17"/>
    </row>
    <row r="393" ht="17.1" customHeight="1">
      <c r="A393" t="s" s="35">
        <v>367</v>
      </c>
      <c r="B393" s="9"/>
      <c r="C393" s="9"/>
      <c r="D393" s="9"/>
      <c r="E393" s="9"/>
      <c r="F393" s="9"/>
      <c r="G393" s="9"/>
      <c r="H393" s="9"/>
      <c r="I393" s="9"/>
      <c r="J393" s="9"/>
      <c r="K393" s="26"/>
    </row>
    <row r="394" ht="337.5" customHeight="1">
      <c r="A394" t="s" s="36">
        <v>368</v>
      </c>
      <c r="B394" s="11"/>
      <c r="C394" s="11"/>
      <c r="D394" s="11"/>
      <c r="E394" s="11"/>
      <c r="F394" s="11"/>
      <c r="G394" s="11"/>
      <c r="H394" s="11"/>
      <c r="I394" s="11"/>
      <c r="J394" s="11"/>
      <c r="K394" s="37"/>
    </row>
    <row r="395" ht="8" customHeight="1">
      <c r="A395" s="38"/>
      <c r="B395" s="12"/>
      <c r="C395" s="12"/>
      <c r="D395" s="12"/>
      <c r="E395" s="12"/>
      <c r="F395" s="12"/>
      <c r="G395" s="12"/>
      <c r="H395" s="12"/>
      <c r="I395" s="12"/>
      <c r="J395" s="12"/>
      <c r="K395" s="30"/>
    </row>
    <row r="396" ht="17.45" customHeight="1">
      <c r="A396" t="s" s="18">
        <v>52</v>
      </c>
      <c r="B396" s="15"/>
      <c r="C396" s="17"/>
      <c r="D396" t="s" s="18">
        <v>32</v>
      </c>
      <c r="E396" t="s" s="18">
        <v>33</v>
      </c>
      <c r="F396" t="s" s="18">
        <v>34</v>
      </c>
      <c r="G396" s="15"/>
      <c r="H396" s="17"/>
      <c r="I396" t="s" s="18">
        <v>35</v>
      </c>
      <c r="J396" s="15"/>
      <c r="K396" s="17"/>
    </row>
    <row r="397" ht="32.25" customHeight="1">
      <c r="A397" t="s" s="18">
        <v>369</v>
      </c>
      <c r="B397" s="15"/>
      <c r="C397" s="17"/>
      <c r="D397" t="s" s="18">
        <v>65</v>
      </c>
      <c r="E397" t="s" s="18">
        <v>109</v>
      </c>
      <c r="F397" s="40"/>
      <c r="G397" s="15"/>
      <c r="H397" s="17"/>
      <c r="I397" s="40"/>
      <c r="J397" s="15"/>
      <c r="K397" s="17"/>
    </row>
    <row r="398" ht="15" customHeight="1">
      <c r="A398" t="s" s="18">
        <v>370</v>
      </c>
      <c r="B398" s="15"/>
      <c r="C398" s="17"/>
      <c r="D398" t="s" s="18">
        <v>65</v>
      </c>
      <c r="E398" t="s" s="18">
        <v>214</v>
      </c>
      <c r="F398" s="40"/>
      <c r="G398" s="15"/>
      <c r="H398" s="17"/>
      <c r="I398" s="40"/>
      <c r="J398" s="15"/>
      <c r="K398" s="17"/>
    </row>
    <row r="399" ht="34.5" customHeight="1">
      <c r="A399" t="s" s="18">
        <v>371</v>
      </c>
      <c r="B399" s="15"/>
      <c r="C399" s="17"/>
      <c r="D399" t="s" s="18">
        <v>65</v>
      </c>
      <c r="E399" t="s" s="18">
        <v>221</v>
      </c>
      <c r="F399" s="40"/>
      <c r="G399" s="15"/>
      <c r="H399" s="17"/>
      <c r="I399" s="40"/>
      <c r="J399" s="15"/>
      <c r="K399" s="17"/>
    </row>
    <row r="400" ht="18.75" customHeight="1">
      <c r="A400" t="s" s="35">
        <v>372</v>
      </c>
      <c r="B400" s="9"/>
      <c r="C400" s="9"/>
      <c r="D400" s="9"/>
      <c r="E400" s="9"/>
      <c r="F400" s="9"/>
      <c r="G400" s="9"/>
      <c r="H400" s="9"/>
      <c r="I400" s="9"/>
      <c r="J400" s="9"/>
      <c r="K400" s="26"/>
    </row>
    <row r="401" ht="78.75" customHeight="1">
      <c r="A401" t="s" s="34">
        <v>373</v>
      </c>
      <c r="B401" s="12"/>
      <c r="C401" s="12"/>
      <c r="D401" s="12"/>
      <c r="E401" s="12"/>
      <c r="F401" s="12"/>
      <c r="G401" s="12"/>
      <c r="H401" s="12"/>
      <c r="I401" s="12"/>
      <c r="J401" s="12"/>
      <c r="K401" s="30"/>
    </row>
    <row r="402" ht="409.6" customHeight="1" hidden="1">
      <c r="A402" s="38"/>
      <c r="B402" s="12"/>
      <c r="C402" s="12"/>
      <c r="D402" s="12"/>
      <c r="E402" s="12"/>
      <c r="F402" s="12"/>
      <c r="G402" s="12"/>
      <c r="H402" s="12"/>
      <c r="I402" s="12"/>
      <c r="J402" s="12"/>
      <c r="K402" s="30"/>
    </row>
    <row r="403" ht="17.45" customHeight="1">
      <c r="A403" t="s" s="18">
        <v>52</v>
      </c>
      <c r="B403" s="15"/>
      <c r="C403" s="17"/>
      <c r="D403" t="s" s="18">
        <v>32</v>
      </c>
      <c r="E403" t="s" s="18">
        <v>33</v>
      </c>
      <c r="F403" t="s" s="18">
        <v>34</v>
      </c>
      <c r="G403" s="15"/>
      <c r="H403" s="17"/>
      <c r="I403" t="s" s="18">
        <v>35</v>
      </c>
      <c r="J403" s="15"/>
      <c r="K403" s="17"/>
    </row>
    <row r="404" ht="34.5" customHeight="1">
      <c r="A404" t="s" s="18">
        <v>374</v>
      </c>
      <c r="B404" s="15"/>
      <c r="C404" s="17"/>
      <c r="D404" t="s" s="18">
        <v>40</v>
      </c>
      <c r="E404" t="s" s="18">
        <v>96</v>
      </c>
      <c r="F404" t="s" s="18">
        <v>96</v>
      </c>
      <c r="G404" s="15"/>
      <c r="H404" s="17"/>
      <c r="I404" t="s" s="18">
        <v>96</v>
      </c>
      <c r="J404" s="15"/>
      <c r="K404" s="17"/>
    </row>
    <row r="405" ht="31.5" customHeight="1">
      <c r="A405" t="s" s="35">
        <v>375</v>
      </c>
      <c r="B405" s="9"/>
      <c r="C405" s="9"/>
      <c r="D405" s="9"/>
      <c r="E405" s="9"/>
      <c r="F405" s="9"/>
      <c r="G405" s="9"/>
      <c r="H405" s="9"/>
      <c r="I405" s="9"/>
      <c r="J405" s="9"/>
      <c r="K405" s="26"/>
    </row>
    <row r="406" ht="126" customHeight="1">
      <c r="A406" t="s" s="36">
        <v>376</v>
      </c>
      <c r="B406" s="11"/>
      <c r="C406" s="11"/>
      <c r="D406" s="11"/>
      <c r="E406" s="11"/>
      <c r="F406" s="11"/>
      <c r="G406" s="11"/>
      <c r="H406" s="11"/>
      <c r="I406" s="11"/>
      <c r="J406" s="11"/>
      <c r="K406" s="37"/>
    </row>
    <row r="407" ht="409.6" customHeight="1" hidden="1">
      <c r="A407" s="41"/>
      <c r="B407" s="11"/>
      <c r="C407" s="11"/>
      <c r="D407" s="11"/>
      <c r="E407" s="11"/>
      <c r="F407" s="11"/>
      <c r="G407" s="11"/>
      <c r="H407" s="11"/>
      <c r="I407" s="11"/>
      <c r="J407" s="11"/>
      <c r="K407" s="37"/>
    </row>
    <row r="408" ht="17.1" customHeight="1">
      <c r="A408" t="s" s="36">
        <v>377</v>
      </c>
      <c r="B408" s="11"/>
      <c r="C408" s="11"/>
      <c r="D408" s="11"/>
      <c r="E408" s="11"/>
      <c r="F408" s="11"/>
      <c r="G408" s="11"/>
      <c r="H408" s="11"/>
      <c r="I408" s="11"/>
      <c r="J408" s="11"/>
      <c r="K408" s="37"/>
    </row>
    <row r="409" ht="157.5" customHeight="1">
      <c r="A409" t="s" s="34">
        <v>378</v>
      </c>
      <c r="B409" s="12"/>
      <c r="C409" s="12"/>
      <c r="D409" s="12"/>
      <c r="E409" s="12"/>
      <c r="F409" s="12"/>
      <c r="G409" s="12"/>
      <c r="H409" s="12"/>
      <c r="I409" s="12"/>
      <c r="J409" s="12"/>
      <c r="K409" s="30"/>
    </row>
    <row r="410" ht="409.6" customHeight="1" hidden="1">
      <c r="A410" s="38"/>
      <c r="B410" s="12"/>
      <c r="C410" s="12"/>
      <c r="D410" s="12"/>
      <c r="E410" s="12"/>
      <c r="F410" s="12"/>
      <c r="G410" s="12"/>
      <c r="H410" s="12"/>
      <c r="I410" s="12"/>
      <c r="J410" s="12"/>
      <c r="K410" s="30"/>
    </row>
    <row r="411" ht="17.45" customHeight="1">
      <c r="A411" t="s" s="18">
        <v>52</v>
      </c>
      <c r="B411" s="15"/>
      <c r="C411" s="17"/>
      <c r="D411" t="s" s="18">
        <v>32</v>
      </c>
      <c r="E411" t="s" s="18">
        <v>33</v>
      </c>
      <c r="F411" t="s" s="18">
        <v>34</v>
      </c>
      <c r="G411" s="15"/>
      <c r="H411" s="17"/>
      <c r="I411" t="s" s="18">
        <v>35</v>
      </c>
      <c r="J411" s="15"/>
      <c r="K411" s="17"/>
    </row>
    <row r="412" ht="36" customHeight="1">
      <c r="A412" t="s" s="18">
        <v>379</v>
      </c>
      <c r="B412" s="15"/>
      <c r="C412" s="17"/>
      <c r="D412" t="s" s="18">
        <v>40</v>
      </c>
      <c r="E412" t="s" s="18">
        <v>110</v>
      </c>
      <c r="F412" t="s" s="18">
        <v>110</v>
      </c>
      <c r="G412" s="15"/>
      <c r="H412" s="17"/>
      <c r="I412" t="s" s="18">
        <v>110</v>
      </c>
      <c r="J412" s="15"/>
      <c r="K412" s="17"/>
    </row>
    <row r="413" ht="33" customHeight="1">
      <c r="A413" t="s" s="18">
        <v>380</v>
      </c>
      <c r="B413" s="15"/>
      <c r="C413" s="17"/>
      <c r="D413" t="s" s="18">
        <v>65</v>
      </c>
      <c r="E413" t="s" s="18">
        <v>321</v>
      </c>
      <c r="F413" t="s" s="18">
        <v>321</v>
      </c>
      <c r="G413" s="15"/>
      <c r="H413" s="17"/>
      <c r="I413" t="s" s="18">
        <v>321</v>
      </c>
      <c r="J413" s="15"/>
      <c r="K413" s="17"/>
    </row>
    <row r="414" ht="51" customHeight="1">
      <c r="A414" t="s" s="18">
        <v>381</v>
      </c>
      <c r="B414" s="15"/>
      <c r="C414" s="17"/>
      <c r="D414" t="s" s="18">
        <v>40</v>
      </c>
      <c r="E414" t="s" s="18">
        <v>253</v>
      </c>
      <c r="F414" t="s" s="18">
        <v>253</v>
      </c>
      <c r="G414" s="15"/>
      <c r="H414" s="17"/>
      <c r="I414" t="s" s="18">
        <v>253</v>
      </c>
      <c r="J414" s="15"/>
      <c r="K414" s="17"/>
    </row>
    <row r="415" ht="51" customHeight="1">
      <c r="A415" t="s" s="18">
        <v>382</v>
      </c>
      <c r="B415" s="15"/>
      <c r="C415" s="17"/>
      <c r="D415" t="s" s="18">
        <v>65</v>
      </c>
      <c r="E415" t="s" s="18">
        <v>230</v>
      </c>
      <c r="F415" t="s" s="18">
        <v>230</v>
      </c>
      <c r="G415" s="15"/>
      <c r="H415" s="17"/>
      <c r="I415" t="s" s="18">
        <v>230</v>
      </c>
      <c r="J415" s="15"/>
      <c r="K415" s="17"/>
    </row>
    <row r="416" ht="409.6" customHeight="1" hidden="1">
      <c r="A416" s="39"/>
      <c r="B416" s="9"/>
      <c r="C416" s="9"/>
      <c r="D416" s="9"/>
      <c r="E416" s="9"/>
      <c r="F416" s="9"/>
      <c r="G416" s="9"/>
      <c r="H416" s="9"/>
      <c r="I416" s="9"/>
      <c r="J416" s="9"/>
      <c r="K416" s="26"/>
    </row>
    <row r="417" ht="17.1" customHeight="1">
      <c r="A417" t="s" s="35">
        <v>383</v>
      </c>
      <c r="B417" s="9"/>
      <c r="C417" s="9"/>
      <c r="D417" s="9"/>
      <c r="E417" s="9"/>
      <c r="F417" s="9"/>
      <c r="G417" s="9"/>
      <c r="H417" s="9"/>
      <c r="I417" s="9"/>
      <c r="J417" s="9"/>
      <c r="K417" s="26"/>
    </row>
    <row r="418" ht="206.25" customHeight="1">
      <c r="A418" t="s" s="36">
        <v>384</v>
      </c>
      <c r="B418" s="11"/>
      <c r="C418" s="11"/>
      <c r="D418" s="11"/>
      <c r="E418" s="11"/>
      <c r="F418" s="11"/>
      <c r="G418" s="11"/>
      <c r="H418" s="11"/>
      <c r="I418" s="11"/>
      <c r="J418" s="11"/>
      <c r="K418" s="37"/>
    </row>
    <row r="419" ht="8" customHeight="1">
      <c r="A419" s="38"/>
      <c r="B419" s="12"/>
      <c r="C419" s="12"/>
      <c r="D419" s="12"/>
      <c r="E419" s="12"/>
      <c r="F419" s="12"/>
      <c r="G419" s="12"/>
      <c r="H419" s="12"/>
      <c r="I419" s="12"/>
      <c r="J419" s="12"/>
      <c r="K419" s="30"/>
    </row>
    <row r="420" ht="17.45" customHeight="1">
      <c r="A420" t="s" s="18">
        <v>52</v>
      </c>
      <c r="B420" s="15"/>
      <c r="C420" s="17"/>
      <c r="D420" t="s" s="18">
        <v>32</v>
      </c>
      <c r="E420" t="s" s="18">
        <v>33</v>
      </c>
      <c r="F420" t="s" s="18">
        <v>34</v>
      </c>
      <c r="G420" s="15"/>
      <c r="H420" s="17"/>
      <c r="I420" t="s" s="18">
        <v>35</v>
      </c>
      <c r="J420" s="15"/>
      <c r="K420" s="17"/>
    </row>
    <row r="421" ht="33" customHeight="1">
      <c r="A421" t="s" s="18">
        <v>385</v>
      </c>
      <c r="B421" s="15"/>
      <c r="C421" s="17"/>
      <c r="D421" t="s" s="18">
        <v>65</v>
      </c>
      <c r="E421" t="s" s="18">
        <v>221</v>
      </c>
      <c r="F421" t="s" s="18">
        <v>221</v>
      </c>
      <c r="G421" s="15"/>
      <c r="H421" s="17"/>
      <c r="I421" t="s" s="18">
        <v>221</v>
      </c>
      <c r="J421" s="15"/>
      <c r="K421" s="17"/>
    </row>
    <row r="422" ht="17.1" customHeight="1">
      <c r="A422" t="s" s="35">
        <v>386</v>
      </c>
      <c r="B422" s="9"/>
      <c r="C422" s="9"/>
      <c r="D422" s="9"/>
      <c r="E422" s="9"/>
      <c r="F422" s="9"/>
      <c r="G422" s="9"/>
      <c r="H422" s="9"/>
      <c r="I422" s="9"/>
      <c r="J422" s="9"/>
      <c r="K422" s="26"/>
    </row>
    <row r="423" ht="206.25" customHeight="1">
      <c r="A423" t="s" s="34">
        <v>387</v>
      </c>
      <c r="B423" s="12"/>
      <c r="C423" s="12"/>
      <c r="D423" s="12"/>
      <c r="E423" s="12"/>
      <c r="F423" s="12"/>
      <c r="G423" s="12"/>
      <c r="H423" s="12"/>
      <c r="I423" s="12"/>
      <c r="J423" s="12"/>
      <c r="K423" s="30"/>
    </row>
    <row r="424" ht="409.6" customHeight="1" hidden="1">
      <c r="A424" s="38"/>
      <c r="B424" s="12"/>
      <c r="C424" s="12"/>
      <c r="D424" s="12"/>
      <c r="E424" s="12"/>
      <c r="F424" s="12"/>
      <c r="G424" s="12"/>
      <c r="H424" s="12"/>
      <c r="I424" s="12"/>
      <c r="J424" s="12"/>
      <c r="K424" s="30"/>
    </row>
    <row r="425" ht="17.45" customHeight="1">
      <c r="A425" t="s" s="18">
        <v>52</v>
      </c>
      <c r="B425" s="15"/>
      <c r="C425" s="17"/>
      <c r="D425" t="s" s="18">
        <v>32</v>
      </c>
      <c r="E425" t="s" s="18">
        <v>33</v>
      </c>
      <c r="F425" t="s" s="18">
        <v>34</v>
      </c>
      <c r="G425" s="15"/>
      <c r="H425" s="17"/>
      <c r="I425" t="s" s="18">
        <v>35</v>
      </c>
      <c r="J425" s="15"/>
      <c r="K425" s="17"/>
    </row>
    <row r="426" ht="48" customHeight="1">
      <c r="A426" t="s" s="18">
        <v>388</v>
      </c>
      <c r="B426" s="15"/>
      <c r="C426" s="17"/>
      <c r="D426" t="s" s="18">
        <v>40</v>
      </c>
      <c r="E426" t="s" s="18">
        <v>96</v>
      </c>
      <c r="F426" t="s" s="18">
        <v>96</v>
      </c>
      <c r="G426" s="15"/>
      <c r="H426" s="17"/>
      <c r="I426" t="s" s="18">
        <v>96</v>
      </c>
      <c r="J426" s="15"/>
      <c r="K426" s="17"/>
    </row>
    <row r="427" ht="17.1" customHeight="1">
      <c r="A427" t="s" s="35">
        <v>389</v>
      </c>
      <c r="B427" s="9"/>
      <c r="C427" s="9"/>
      <c r="D427" s="9"/>
      <c r="E427" s="9"/>
      <c r="F427" s="9"/>
      <c r="G427" s="9"/>
      <c r="H427" s="9"/>
      <c r="I427" s="9"/>
      <c r="J427" s="9"/>
      <c r="K427" s="26"/>
    </row>
    <row r="428" ht="79.5" customHeight="1">
      <c r="A428" t="s" s="34">
        <v>390</v>
      </c>
      <c r="B428" s="12"/>
      <c r="C428" s="12"/>
      <c r="D428" s="12"/>
      <c r="E428" s="12"/>
      <c r="F428" s="12"/>
      <c r="G428" s="12"/>
      <c r="H428" s="12"/>
      <c r="I428" s="12"/>
      <c r="J428" s="12"/>
      <c r="K428" s="30"/>
    </row>
    <row r="429" ht="29.25" customHeight="1" hidden="1">
      <c r="A429" s="38"/>
      <c r="B429" s="12"/>
      <c r="C429" s="12"/>
      <c r="D429" s="12"/>
      <c r="E429" s="12"/>
      <c r="F429" s="12"/>
      <c r="G429" s="12"/>
      <c r="H429" s="12"/>
      <c r="I429" s="12"/>
      <c r="J429" s="12"/>
      <c r="K429" s="30"/>
    </row>
    <row r="430" ht="17.45" customHeight="1">
      <c r="A430" t="s" s="18">
        <v>52</v>
      </c>
      <c r="B430" s="15"/>
      <c r="C430" s="17"/>
      <c r="D430" t="s" s="18">
        <v>32</v>
      </c>
      <c r="E430" t="s" s="18">
        <v>33</v>
      </c>
      <c r="F430" t="s" s="18">
        <v>34</v>
      </c>
      <c r="G430" s="15"/>
      <c r="H430" s="17"/>
      <c r="I430" t="s" s="18">
        <v>35</v>
      </c>
      <c r="J430" s="15"/>
      <c r="K430" s="17"/>
    </row>
    <row r="431" ht="15.75" customHeight="1">
      <c r="A431" t="s" s="18">
        <v>391</v>
      </c>
      <c r="B431" s="15"/>
      <c r="C431" s="17"/>
      <c r="D431" t="s" s="18">
        <v>65</v>
      </c>
      <c r="E431" t="s" s="18">
        <v>356</v>
      </c>
      <c r="F431" t="s" s="18">
        <v>111</v>
      </c>
      <c r="G431" s="15"/>
      <c r="H431" s="17"/>
      <c r="I431" t="s" s="18">
        <v>85</v>
      </c>
      <c r="J431" s="15"/>
      <c r="K431" s="17"/>
    </row>
    <row r="432" ht="30.75" customHeight="1">
      <c r="A432" t="s" s="18">
        <v>392</v>
      </c>
      <c r="B432" s="15"/>
      <c r="C432" s="17"/>
      <c r="D432" t="s" s="18">
        <v>65</v>
      </c>
      <c r="E432" t="s" s="18">
        <v>356</v>
      </c>
      <c r="F432" t="s" s="18">
        <v>111</v>
      </c>
      <c r="G432" s="15"/>
      <c r="H432" s="17"/>
      <c r="I432" t="s" s="18">
        <v>85</v>
      </c>
      <c r="J432" s="15"/>
      <c r="K432" s="17"/>
    </row>
    <row r="433" ht="50.25" customHeight="1">
      <c r="A433" t="s" s="18">
        <v>393</v>
      </c>
      <c r="B433" s="15"/>
      <c r="C433" s="17"/>
      <c r="D433" t="s" s="18">
        <v>65</v>
      </c>
      <c r="E433" t="s" s="18">
        <v>214</v>
      </c>
      <c r="F433" t="s" s="18">
        <v>214</v>
      </c>
      <c r="G433" s="15"/>
      <c r="H433" s="17"/>
      <c r="I433" t="s" s="18">
        <v>149</v>
      </c>
      <c r="J433" s="15"/>
      <c r="K433" s="17"/>
    </row>
    <row r="434" ht="32.25" customHeight="1">
      <c r="A434" t="s" s="35">
        <v>394</v>
      </c>
      <c r="B434" s="9"/>
      <c r="C434" s="9"/>
      <c r="D434" s="9"/>
      <c r="E434" s="9"/>
      <c r="F434" s="9"/>
      <c r="G434" s="9"/>
      <c r="H434" s="9"/>
      <c r="I434" s="9"/>
      <c r="J434" s="9"/>
      <c r="K434" s="26"/>
    </row>
    <row r="435" ht="274.5" customHeight="1">
      <c r="A435" t="s" s="36">
        <v>395</v>
      </c>
      <c r="B435" s="11"/>
      <c r="C435" s="11"/>
      <c r="D435" s="11"/>
      <c r="E435" s="11"/>
      <c r="F435" s="11"/>
      <c r="G435" s="11"/>
      <c r="H435" s="11"/>
      <c r="I435" s="11"/>
      <c r="J435" s="11"/>
      <c r="K435" s="37"/>
    </row>
    <row r="436" ht="8.25" customHeight="1">
      <c r="A436" s="38"/>
      <c r="B436" s="12"/>
      <c r="C436" s="12"/>
      <c r="D436" s="12"/>
      <c r="E436" s="12"/>
      <c r="F436" s="12"/>
      <c r="G436" s="12"/>
      <c r="H436" s="12"/>
      <c r="I436" s="12"/>
      <c r="J436" s="12"/>
      <c r="K436" s="30"/>
    </row>
    <row r="437" ht="35.25" customHeight="1">
      <c r="A437" t="s" s="18">
        <v>52</v>
      </c>
      <c r="B437" s="15"/>
      <c r="C437" s="17"/>
      <c r="D437" t="s" s="18">
        <v>32</v>
      </c>
      <c r="E437" t="s" s="18">
        <v>33</v>
      </c>
      <c r="F437" t="s" s="18">
        <v>34</v>
      </c>
      <c r="G437" s="15"/>
      <c r="H437" s="17"/>
      <c r="I437" t="s" s="18">
        <v>35</v>
      </c>
      <c r="J437" s="15"/>
      <c r="K437" s="17"/>
    </row>
    <row r="438" ht="20.25" customHeight="1">
      <c r="A438" t="s" s="18">
        <v>396</v>
      </c>
      <c r="B438" s="15"/>
      <c r="C438" s="17"/>
      <c r="D438" t="s" s="18">
        <v>40</v>
      </c>
      <c r="E438" t="s" s="18">
        <v>96</v>
      </c>
      <c r="F438" t="s" s="18">
        <v>96</v>
      </c>
      <c r="G438" s="15"/>
      <c r="H438" s="17"/>
      <c r="I438" t="s" s="18">
        <v>96</v>
      </c>
      <c r="J438" s="15"/>
      <c r="K438" s="17"/>
    </row>
    <row r="439" ht="8" customHeight="1">
      <c r="A439" s="39"/>
      <c r="B439" s="9"/>
      <c r="C439" s="9"/>
      <c r="D439" s="9"/>
      <c r="E439" s="9"/>
      <c r="F439" s="9"/>
      <c r="G439" s="9"/>
      <c r="H439" s="9"/>
      <c r="I439" s="9"/>
      <c r="J439" s="9"/>
      <c r="K439" s="26"/>
    </row>
    <row r="440" ht="38.25" customHeight="1" hidden="1">
      <c r="A440" s="38"/>
      <c r="B440" s="8"/>
      <c r="C440" s="8"/>
      <c r="D440" s="8"/>
      <c r="E440" s="8"/>
      <c r="F440" s="8"/>
      <c r="G440" s="8"/>
      <c r="H440" s="8"/>
      <c r="I440" s="8"/>
      <c r="J440" s="8"/>
      <c r="K440" s="30"/>
    </row>
    <row r="441" ht="8" customHeight="1">
      <c r="A441" s="12"/>
      <c r="B441" s="12"/>
      <c r="C441" s="12"/>
      <c r="D441" s="12"/>
      <c r="E441" s="12"/>
      <c r="F441" s="12"/>
      <c r="G441" s="12"/>
      <c r="H441" s="12"/>
      <c r="I441" s="12"/>
      <c r="J441" s="12"/>
      <c r="K441" s="12"/>
    </row>
    <row r="442" ht="33.75" customHeight="1" hidden="1">
      <c r="A442" s="12"/>
      <c r="B442" s="12"/>
      <c r="C442" s="12"/>
      <c r="D442" s="12"/>
      <c r="E442" s="12"/>
      <c r="F442" s="12"/>
      <c r="G442" s="12"/>
      <c r="H442" s="12"/>
      <c r="I442" s="12"/>
      <c r="J442" s="12"/>
      <c r="K442" s="12"/>
    </row>
    <row r="443" ht="322.5" customHeight="1">
      <c r="A443" t="s" s="13">
        <v>397</v>
      </c>
      <c r="B443" s="15"/>
      <c r="C443" s="16"/>
      <c r="D443" s="16"/>
      <c r="E443" s="16"/>
      <c r="F443" s="16"/>
      <c r="G443" s="16"/>
      <c r="H443" s="16"/>
      <c r="I443" s="16"/>
      <c r="J443" s="16"/>
      <c r="K443" s="17"/>
    </row>
    <row r="444" ht="8" customHeight="1">
      <c r="A444" s="19"/>
      <c r="B444" s="19"/>
      <c r="C444" s="19"/>
      <c r="D444" s="19"/>
      <c r="E444" s="19"/>
      <c r="F444" s="19"/>
      <c r="G444" s="19"/>
      <c r="H444" s="19"/>
      <c r="I444" s="19"/>
      <c r="J444" s="19"/>
      <c r="K444" s="19"/>
    </row>
    <row r="445" ht="63" customHeight="1">
      <c r="A445" t="s" s="13">
        <v>398</v>
      </c>
      <c r="B445" s="15"/>
      <c r="C445" s="16"/>
      <c r="D445" s="16"/>
      <c r="E445" s="16"/>
      <c r="F445" s="16"/>
      <c r="G445" s="16"/>
      <c r="H445" s="16"/>
      <c r="I445" s="16"/>
      <c r="J445" s="16"/>
      <c r="K445" s="17"/>
    </row>
  </sheetData>
  <mergeCells count="739">
    <mergeCell ref="A438:C438"/>
    <mergeCell ref="F438:H438"/>
    <mergeCell ref="I438:K438"/>
    <mergeCell ref="A443:K443"/>
    <mergeCell ref="A445:K445"/>
    <mergeCell ref="A433:C433"/>
    <mergeCell ref="F433:H433"/>
    <mergeCell ref="I433:K433"/>
    <mergeCell ref="A434:K434"/>
    <mergeCell ref="A435:K435"/>
    <mergeCell ref="A437:C437"/>
    <mergeCell ref="F437:H437"/>
    <mergeCell ref="I437:K437"/>
    <mergeCell ref="A431:C431"/>
    <mergeCell ref="F431:H431"/>
    <mergeCell ref="I431:K431"/>
    <mergeCell ref="A432:C432"/>
    <mergeCell ref="F432:H432"/>
    <mergeCell ref="I432:K432"/>
    <mergeCell ref="A426:C426"/>
    <mergeCell ref="F426:H426"/>
    <mergeCell ref="I426:K426"/>
    <mergeCell ref="A427:K427"/>
    <mergeCell ref="A428:K428"/>
    <mergeCell ref="A430:C430"/>
    <mergeCell ref="F430:H430"/>
    <mergeCell ref="I430:K430"/>
    <mergeCell ref="A421:C421"/>
    <mergeCell ref="F421:H421"/>
    <mergeCell ref="I421:K421"/>
    <mergeCell ref="A422:K422"/>
    <mergeCell ref="A423:K423"/>
    <mergeCell ref="A425:C425"/>
    <mergeCell ref="F425:H425"/>
    <mergeCell ref="I425:K425"/>
    <mergeCell ref="A415:C415"/>
    <mergeCell ref="F415:H415"/>
    <mergeCell ref="I415:K415"/>
    <mergeCell ref="A417:K417"/>
    <mergeCell ref="A418:K418"/>
    <mergeCell ref="A420:C420"/>
    <mergeCell ref="F420:H420"/>
    <mergeCell ref="I420:K420"/>
    <mergeCell ref="A413:C413"/>
    <mergeCell ref="F413:H413"/>
    <mergeCell ref="I413:K413"/>
    <mergeCell ref="A414:C414"/>
    <mergeCell ref="F414:H414"/>
    <mergeCell ref="I414:K414"/>
    <mergeCell ref="A409:K409"/>
    <mergeCell ref="A411:C411"/>
    <mergeCell ref="F411:H411"/>
    <mergeCell ref="I411:K411"/>
    <mergeCell ref="A412:C412"/>
    <mergeCell ref="F412:H412"/>
    <mergeCell ref="I412:K412"/>
    <mergeCell ref="A404:C404"/>
    <mergeCell ref="F404:H404"/>
    <mergeCell ref="I404:K404"/>
    <mergeCell ref="A405:K405"/>
    <mergeCell ref="A406:K406"/>
    <mergeCell ref="A408:K408"/>
    <mergeCell ref="A399:C399"/>
    <mergeCell ref="F399:H399"/>
    <mergeCell ref="I399:K399"/>
    <mergeCell ref="A400:K400"/>
    <mergeCell ref="A401:K401"/>
    <mergeCell ref="A403:C403"/>
    <mergeCell ref="F403:H403"/>
    <mergeCell ref="I403:K403"/>
    <mergeCell ref="A397:C397"/>
    <mergeCell ref="F397:H397"/>
    <mergeCell ref="I397:K397"/>
    <mergeCell ref="A398:C398"/>
    <mergeCell ref="F398:H398"/>
    <mergeCell ref="I398:K398"/>
    <mergeCell ref="A392:C392"/>
    <mergeCell ref="F392:H392"/>
    <mergeCell ref="I392:K392"/>
    <mergeCell ref="A393:K393"/>
    <mergeCell ref="A394:K394"/>
    <mergeCell ref="A396:C396"/>
    <mergeCell ref="F396:H396"/>
    <mergeCell ref="I396:K396"/>
    <mergeCell ref="A387:K387"/>
    <mergeCell ref="A388:K388"/>
    <mergeCell ref="A390:C390"/>
    <mergeCell ref="F390:H390"/>
    <mergeCell ref="I390:K390"/>
    <mergeCell ref="A391:C391"/>
    <mergeCell ref="F391:H391"/>
    <mergeCell ref="I391:K391"/>
    <mergeCell ref="A381:K381"/>
    <mergeCell ref="A382:K382"/>
    <mergeCell ref="A384:C384"/>
    <mergeCell ref="F384:H384"/>
    <mergeCell ref="I384:K384"/>
    <mergeCell ref="A385:C385"/>
    <mergeCell ref="F385:H385"/>
    <mergeCell ref="I385:K385"/>
    <mergeCell ref="A379:C379"/>
    <mergeCell ref="F379:H379"/>
    <mergeCell ref="I379:K379"/>
    <mergeCell ref="A380:C380"/>
    <mergeCell ref="F380:H380"/>
    <mergeCell ref="I380:K380"/>
    <mergeCell ref="A374:K374"/>
    <mergeCell ref="A375:K375"/>
    <mergeCell ref="A377:C377"/>
    <mergeCell ref="F377:H377"/>
    <mergeCell ref="I377:K377"/>
    <mergeCell ref="A378:C378"/>
    <mergeCell ref="F378:H378"/>
    <mergeCell ref="I378:K378"/>
    <mergeCell ref="A372:C372"/>
    <mergeCell ref="F372:H372"/>
    <mergeCell ref="I372:K372"/>
    <mergeCell ref="A373:C373"/>
    <mergeCell ref="F373:H373"/>
    <mergeCell ref="I373:K373"/>
    <mergeCell ref="A366:C366"/>
    <mergeCell ref="F366:H366"/>
    <mergeCell ref="I366:K366"/>
    <mergeCell ref="A368:K368"/>
    <mergeCell ref="A369:K369"/>
    <mergeCell ref="A371:C371"/>
    <mergeCell ref="F371:H371"/>
    <mergeCell ref="I371:K371"/>
    <mergeCell ref="A364:C364"/>
    <mergeCell ref="F364:H364"/>
    <mergeCell ref="I364:K364"/>
    <mergeCell ref="A365:C365"/>
    <mergeCell ref="F365:H365"/>
    <mergeCell ref="I365:K365"/>
    <mergeCell ref="A362:C362"/>
    <mergeCell ref="F362:H362"/>
    <mergeCell ref="I362:K362"/>
    <mergeCell ref="A363:C363"/>
    <mergeCell ref="F363:H363"/>
    <mergeCell ref="I363:K363"/>
    <mergeCell ref="A360:C360"/>
    <mergeCell ref="F360:H360"/>
    <mergeCell ref="I360:K360"/>
    <mergeCell ref="A361:C361"/>
    <mergeCell ref="F361:H361"/>
    <mergeCell ref="I361:K361"/>
    <mergeCell ref="A358:C358"/>
    <mergeCell ref="F358:H358"/>
    <mergeCell ref="I358:K358"/>
    <mergeCell ref="A359:C359"/>
    <mergeCell ref="F359:H359"/>
    <mergeCell ref="I359:K359"/>
    <mergeCell ref="A356:C356"/>
    <mergeCell ref="F356:H356"/>
    <mergeCell ref="I356:K356"/>
    <mergeCell ref="A357:C357"/>
    <mergeCell ref="F357:H357"/>
    <mergeCell ref="I357:K357"/>
    <mergeCell ref="A351:C351"/>
    <mergeCell ref="F351:H351"/>
    <mergeCell ref="I351:K351"/>
    <mergeCell ref="A352:K352"/>
    <mergeCell ref="A353:K353"/>
    <mergeCell ref="A354:K354"/>
    <mergeCell ref="A347:C347"/>
    <mergeCell ref="F347:H347"/>
    <mergeCell ref="I347:K347"/>
    <mergeCell ref="A348:K348"/>
    <mergeCell ref="A349:K349"/>
    <mergeCell ref="A350:C350"/>
    <mergeCell ref="F350:H350"/>
    <mergeCell ref="I350:K350"/>
    <mergeCell ref="B343:F343"/>
    <mergeCell ref="G343:J343"/>
    <mergeCell ref="A344:K344"/>
    <mergeCell ref="A345:K345"/>
    <mergeCell ref="A346:C346"/>
    <mergeCell ref="F346:H346"/>
    <mergeCell ref="I346:K346"/>
    <mergeCell ref="A335:K335"/>
    <mergeCell ref="A336:K336"/>
    <mergeCell ref="A338:C338"/>
    <mergeCell ref="F338:H338"/>
    <mergeCell ref="I338:K338"/>
    <mergeCell ref="A339:C339"/>
    <mergeCell ref="F339:H339"/>
    <mergeCell ref="I339:K339"/>
    <mergeCell ref="A330:K330"/>
    <mergeCell ref="A331:K331"/>
    <mergeCell ref="A333:C333"/>
    <mergeCell ref="F333:H333"/>
    <mergeCell ref="I333:K333"/>
    <mergeCell ref="A334:C334"/>
    <mergeCell ref="F334:H334"/>
    <mergeCell ref="I334:K334"/>
    <mergeCell ref="A328:C328"/>
    <mergeCell ref="F328:H328"/>
    <mergeCell ref="I328:K328"/>
    <mergeCell ref="A329:C329"/>
    <mergeCell ref="F329:H329"/>
    <mergeCell ref="I329:K329"/>
    <mergeCell ref="A323:K323"/>
    <mergeCell ref="A324:K324"/>
    <mergeCell ref="A326:C326"/>
    <mergeCell ref="F326:H326"/>
    <mergeCell ref="I326:K326"/>
    <mergeCell ref="A327:C327"/>
    <mergeCell ref="F327:H327"/>
    <mergeCell ref="I327:K327"/>
    <mergeCell ref="A317:K317"/>
    <mergeCell ref="A318:K318"/>
    <mergeCell ref="A320:C320"/>
    <mergeCell ref="F320:H320"/>
    <mergeCell ref="I320:K320"/>
    <mergeCell ref="A321:C321"/>
    <mergeCell ref="F321:H321"/>
    <mergeCell ref="I321:K321"/>
    <mergeCell ref="A315:C315"/>
    <mergeCell ref="F315:H315"/>
    <mergeCell ref="I315:K315"/>
    <mergeCell ref="A316:C316"/>
    <mergeCell ref="F316:H316"/>
    <mergeCell ref="I316:K316"/>
    <mergeCell ref="A313:C313"/>
    <mergeCell ref="F313:H313"/>
    <mergeCell ref="I313:K313"/>
    <mergeCell ref="A314:C314"/>
    <mergeCell ref="F314:H314"/>
    <mergeCell ref="I314:K314"/>
    <mergeCell ref="A308:K308"/>
    <mergeCell ref="A309:K309"/>
    <mergeCell ref="A310:K310"/>
    <mergeCell ref="A312:C312"/>
    <mergeCell ref="F312:H312"/>
    <mergeCell ref="I312:K312"/>
    <mergeCell ref="A304:K304"/>
    <mergeCell ref="A305:K305"/>
    <mergeCell ref="A306:C306"/>
    <mergeCell ref="F306:H306"/>
    <mergeCell ref="I306:K306"/>
    <mergeCell ref="A307:C307"/>
    <mergeCell ref="F307:H307"/>
    <mergeCell ref="I307:K307"/>
    <mergeCell ref="A298:K298"/>
    <mergeCell ref="A299:K299"/>
    <mergeCell ref="A301:C301"/>
    <mergeCell ref="F301:H301"/>
    <mergeCell ref="I301:K301"/>
    <mergeCell ref="A302:C302"/>
    <mergeCell ref="F302:H302"/>
    <mergeCell ref="I302:K302"/>
    <mergeCell ref="A296:C296"/>
    <mergeCell ref="F296:H296"/>
    <mergeCell ref="I296:K296"/>
    <mergeCell ref="A297:C297"/>
    <mergeCell ref="F297:H297"/>
    <mergeCell ref="I297:K297"/>
    <mergeCell ref="A291:C291"/>
    <mergeCell ref="F291:H291"/>
    <mergeCell ref="I291:K291"/>
    <mergeCell ref="A292:K292"/>
    <mergeCell ref="A293:K293"/>
    <mergeCell ref="A295:C295"/>
    <mergeCell ref="F295:H295"/>
    <mergeCell ref="I295:K295"/>
    <mergeCell ref="A286:C286"/>
    <mergeCell ref="F286:H286"/>
    <mergeCell ref="I286:K286"/>
    <mergeCell ref="A287:K287"/>
    <mergeCell ref="A288:K288"/>
    <mergeCell ref="A290:C290"/>
    <mergeCell ref="F290:H290"/>
    <mergeCell ref="I290:K290"/>
    <mergeCell ref="A281:K281"/>
    <mergeCell ref="A282:K282"/>
    <mergeCell ref="A284:C284"/>
    <mergeCell ref="F284:H284"/>
    <mergeCell ref="I284:K284"/>
    <mergeCell ref="A285:C285"/>
    <mergeCell ref="F285:H285"/>
    <mergeCell ref="I285:K285"/>
    <mergeCell ref="A275:K275"/>
    <mergeCell ref="A276:K276"/>
    <mergeCell ref="A278:C278"/>
    <mergeCell ref="F278:H278"/>
    <mergeCell ref="I278:K278"/>
    <mergeCell ref="A279:C279"/>
    <mergeCell ref="F279:H279"/>
    <mergeCell ref="I279:K279"/>
    <mergeCell ref="A270:K270"/>
    <mergeCell ref="A271:K271"/>
    <mergeCell ref="A273:C273"/>
    <mergeCell ref="F273:H273"/>
    <mergeCell ref="I273:K273"/>
    <mergeCell ref="A274:C274"/>
    <mergeCell ref="F274:H274"/>
    <mergeCell ref="I274:K274"/>
    <mergeCell ref="A265:K265"/>
    <mergeCell ref="A266:K266"/>
    <mergeCell ref="A268:C268"/>
    <mergeCell ref="F268:H268"/>
    <mergeCell ref="I268:K268"/>
    <mergeCell ref="A269:C269"/>
    <mergeCell ref="F269:H269"/>
    <mergeCell ref="I269:K269"/>
    <mergeCell ref="A259:K259"/>
    <mergeCell ref="A260:K260"/>
    <mergeCell ref="A262:C262"/>
    <mergeCell ref="F262:H262"/>
    <mergeCell ref="I262:K262"/>
    <mergeCell ref="A263:C263"/>
    <mergeCell ref="F263:H263"/>
    <mergeCell ref="I263:K263"/>
    <mergeCell ref="A257:C257"/>
    <mergeCell ref="F257:H257"/>
    <mergeCell ref="I257:K257"/>
    <mergeCell ref="A258:C258"/>
    <mergeCell ref="F258:H258"/>
    <mergeCell ref="I258:K258"/>
    <mergeCell ref="A251:C251"/>
    <mergeCell ref="F251:H251"/>
    <mergeCell ref="I251:K251"/>
    <mergeCell ref="A253:K253"/>
    <mergeCell ref="A254:K254"/>
    <mergeCell ref="A256:C256"/>
    <mergeCell ref="F256:H256"/>
    <mergeCell ref="I256:K256"/>
    <mergeCell ref="A246:C246"/>
    <mergeCell ref="F246:H246"/>
    <mergeCell ref="I246:K246"/>
    <mergeCell ref="A247:K247"/>
    <mergeCell ref="A248:K248"/>
    <mergeCell ref="A250:C250"/>
    <mergeCell ref="F250:H250"/>
    <mergeCell ref="I250:K250"/>
    <mergeCell ref="A241:C241"/>
    <mergeCell ref="F241:H241"/>
    <mergeCell ref="I241:K241"/>
    <mergeCell ref="A242:K242"/>
    <mergeCell ref="A243:K243"/>
    <mergeCell ref="A245:C245"/>
    <mergeCell ref="F245:H245"/>
    <mergeCell ref="I245:K245"/>
    <mergeCell ref="A236:C236"/>
    <mergeCell ref="F236:H236"/>
    <mergeCell ref="I236:K236"/>
    <mergeCell ref="A237:K237"/>
    <mergeCell ref="A238:K238"/>
    <mergeCell ref="A240:C240"/>
    <mergeCell ref="F240:H240"/>
    <mergeCell ref="I240:K240"/>
    <mergeCell ref="A231:K231"/>
    <mergeCell ref="A232:K232"/>
    <mergeCell ref="A233:K233"/>
    <mergeCell ref="A235:C235"/>
    <mergeCell ref="F235:H235"/>
    <mergeCell ref="I235:K235"/>
    <mergeCell ref="A229:C229"/>
    <mergeCell ref="F229:H229"/>
    <mergeCell ref="I229:K229"/>
    <mergeCell ref="A230:C230"/>
    <mergeCell ref="F230:H230"/>
    <mergeCell ref="I230:K230"/>
    <mergeCell ref="A224:C224"/>
    <mergeCell ref="F224:H224"/>
    <mergeCell ref="I224:K224"/>
    <mergeCell ref="A226:K226"/>
    <mergeCell ref="A227:K227"/>
    <mergeCell ref="A228:C228"/>
    <mergeCell ref="F228:H228"/>
    <mergeCell ref="I228:K228"/>
    <mergeCell ref="A219:K219"/>
    <mergeCell ref="A220:K220"/>
    <mergeCell ref="A222:C222"/>
    <mergeCell ref="F222:H222"/>
    <mergeCell ref="I222:K222"/>
    <mergeCell ref="A223:C223"/>
    <mergeCell ref="F223:H223"/>
    <mergeCell ref="I223:K223"/>
    <mergeCell ref="A214:K214"/>
    <mergeCell ref="A215:K215"/>
    <mergeCell ref="A217:C217"/>
    <mergeCell ref="F217:H217"/>
    <mergeCell ref="I217:K217"/>
    <mergeCell ref="A218:C218"/>
    <mergeCell ref="F218:H218"/>
    <mergeCell ref="I218:K218"/>
    <mergeCell ref="A208:K208"/>
    <mergeCell ref="A209:K209"/>
    <mergeCell ref="A211:C211"/>
    <mergeCell ref="F211:H211"/>
    <mergeCell ref="I211:K211"/>
    <mergeCell ref="A212:C212"/>
    <mergeCell ref="F212:H212"/>
    <mergeCell ref="I212:K212"/>
    <mergeCell ref="A206:C206"/>
    <mergeCell ref="F206:H206"/>
    <mergeCell ref="I206:K206"/>
    <mergeCell ref="A207:C207"/>
    <mergeCell ref="F207:H207"/>
    <mergeCell ref="I207:K207"/>
    <mergeCell ref="A201:C201"/>
    <mergeCell ref="F201:H201"/>
    <mergeCell ref="I201:K201"/>
    <mergeCell ref="A202:K202"/>
    <mergeCell ref="A203:K203"/>
    <mergeCell ref="A205:C205"/>
    <mergeCell ref="F205:H205"/>
    <mergeCell ref="I205:K205"/>
    <mergeCell ref="A199:C199"/>
    <mergeCell ref="F199:H199"/>
    <mergeCell ref="I199:K199"/>
    <mergeCell ref="A200:C200"/>
    <mergeCell ref="F200:H200"/>
    <mergeCell ref="I200:K200"/>
    <mergeCell ref="A194:C194"/>
    <mergeCell ref="F194:H194"/>
    <mergeCell ref="I194:K194"/>
    <mergeCell ref="A195:K195"/>
    <mergeCell ref="A196:K196"/>
    <mergeCell ref="A198:C198"/>
    <mergeCell ref="F198:H198"/>
    <mergeCell ref="I198:K198"/>
    <mergeCell ref="A189:C189"/>
    <mergeCell ref="F189:H189"/>
    <mergeCell ref="I189:K189"/>
    <mergeCell ref="A190:K190"/>
    <mergeCell ref="A191:K191"/>
    <mergeCell ref="A193:C193"/>
    <mergeCell ref="F193:H193"/>
    <mergeCell ref="I193:K193"/>
    <mergeCell ref="A183:C183"/>
    <mergeCell ref="F183:H183"/>
    <mergeCell ref="I183:K183"/>
    <mergeCell ref="A185:K185"/>
    <mergeCell ref="A186:K186"/>
    <mergeCell ref="A188:C188"/>
    <mergeCell ref="F188:H188"/>
    <mergeCell ref="I188:K188"/>
    <mergeCell ref="A178:C178"/>
    <mergeCell ref="F178:H178"/>
    <mergeCell ref="I178:K178"/>
    <mergeCell ref="A179:K179"/>
    <mergeCell ref="A180:K180"/>
    <mergeCell ref="A182:C182"/>
    <mergeCell ref="F182:H182"/>
    <mergeCell ref="I182:K182"/>
    <mergeCell ref="A173:C173"/>
    <mergeCell ref="F173:H173"/>
    <mergeCell ref="I173:K173"/>
    <mergeCell ref="A174:K174"/>
    <mergeCell ref="A175:K175"/>
    <mergeCell ref="A177:C177"/>
    <mergeCell ref="F177:H177"/>
    <mergeCell ref="I177:K177"/>
    <mergeCell ref="A168:C168"/>
    <mergeCell ref="F168:H168"/>
    <mergeCell ref="I168:K168"/>
    <mergeCell ref="A169:K169"/>
    <mergeCell ref="A170:K170"/>
    <mergeCell ref="A172:C172"/>
    <mergeCell ref="F172:H172"/>
    <mergeCell ref="I172:K172"/>
    <mergeCell ref="A163:C163"/>
    <mergeCell ref="F163:H163"/>
    <mergeCell ref="I163:K163"/>
    <mergeCell ref="A164:K164"/>
    <mergeCell ref="A165:K165"/>
    <mergeCell ref="A167:C167"/>
    <mergeCell ref="F167:H167"/>
    <mergeCell ref="I167:K167"/>
    <mergeCell ref="A158:K158"/>
    <mergeCell ref="A159:K159"/>
    <mergeCell ref="A161:C161"/>
    <mergeCell ref="F161:H161"/>
    <mergeCell ref="I161:K161"/>
    <mergeCell ref="A162:C162"/>
    <mergeCell ref="F162:H162"/>
    <mergeCell ref="I162:K162"/>
    <mergeCell ref="A152:K152"/>
    <mergeCell ref="A153:K153"/>
    <mergeCell ref="A155:C155"/>
    <mergeCell ref="F155:H155"/>
    <mergeCell ref="I155:K155"/>
    <mergeCell ref="A156:C156"/>
    <mergeCell ref="F156:H156"/>
    <mergeCell ref="I156:K156"/>
    <mergeCell ref="A147:K147"/>
    <mergeCell ref="A148:K148"/>
    <mergeCell ref="A150:C150"/>
    <mergeCell ref="F150:H150"/>
    <mergeCell ref="I150:K150"/>
    <mergeCell ref="A151:C151"/>
    <mergeCell ref="F151:H151"/>
    <mergeCell ref="I151:K151"/>
    <mergeCell ref="A142:K142"/>
    <mergeCell ref="A143:K143"/>
    <mergeCell ref="A145:C145"/>
    <mergeCell ref="F145:H145"/>
    <mergeCell ref="I145:K145"/>
    <mergeCell ref="A146:C146"/>
    <mergeCell ref="F146:H146"/>
    <mergeCell ref="I146:K146"/>
    <mergeCell ref="A140:C140"/>
    <mergeCell ref="F140:H140"/>
    <mergeCell ref="I140:K140"/>
    <mergeCell ref="A141:C141"/>
    <mergeCell ref="F141:H141"/>
    <mergeCell ref="I141:K141"/>
    <mergeCell ref="A135:C135"/>
    <mergeCell ref="F135:H135"/>
    <mergeCell ref="I135:K135"/>
    <mergeCell ref="A136:K136"/>
    <mergeCell ref="A137:K137"/>
    <mergeCell ref="A138:K138"/>
    <mergeCell ref="A131:K131"/>
    <mergeCell ref="A132:K132"/>
    <mergeCell ref="A133:C133"/>
    <mergeCell ref="F133:H133"/>
    <mergeCell ref="I133:K133"/>
    <mergeCell ref="A134:C134"/>
    <mergeCell ref="F134:H134"/>
    <mergeCell ref="I134:K134"/>
    <mergeCell ref="A124:K124"/>
    <mergeCell ref="A125:K125"/>
    <mergeCell ref="A127:C127"/>
    <mergeCell ref="F127:H127"/>
    <mergeCell ref="I127:K127"/>
    <mergeCell ref="A128:C128"/>
    <mergeCell ref="F128:H128"/>
    <mergeCell ref="I128:K128"/>
    <mergeCell ref="A119:K119"/>
    <mergeCell ref="A120:K120"/>
    <mergeCell ref="A122:C122"/>
    <mergeCell ref="F122:H122"/>
    <mergeCell ref="I122:K122"/>
    <mergeCell ref="A123:C123"/>
    <mergeCell ref="F123:H123"/>
    <mergeCell ref="I123:K123"/>
    <mergeCell ref="A113:K113"/>
    <mergeCell ref="A114:K114"/>
    <mergeCell ref="A116:C116"/>
    <mergeCell ref="F116:H116"/>
    <mergeCell ref="I116:K116"/>
    <mergeCell ref="A117:C117"/>
    <mergeCell ref="F117:H117"/>
    <mergeCell ref="I117:K117"/>
    <mergeCell ref="A111:C111"/>
    <mergeCell ref="F111:H111"/>
    <mergeCell ref="I111:K111"/>
    <mergeCell ref="A112:C112"/>
    <mergeCell ref="F112:H112"/>
    <mergeCell ref="I112:K112"/>
    <mergeCell ref="A106:C106"/>
    <mergeCell ref="F106:H106"/>
    <mergeCell ref="I106:K106"/>
    <mergeCell ref="A107:K107"/>
    <mergeCell ref="A108:K108"/>
    <mergeCell ref="A110:C110"/>
    <mergeCell ref="F110:H110"/>
    <mergeCell ref="I110:K110"/>
    <mergeCell ref="A104:C104"/>
    <mergeCell ref="F104:H104"/>
    <mergeCell ref="I104:K104"/>
    <mergeCell ref="A105:C105"/>
    <mergeCell ref="F105:H105"/>
    <mergeCell ref="I105:K105"/>
    <mergeCell ref="A99:C99"/>
    <mergeCell ref="F99:H99"/>
    <mergeCell ref="I99:K99"/>
    <mergeCell ref="A100:K100"/>
    <mergeCell ref="A101:K101"/>
    <mergeCell ref="A102:K102"/>
    <mergeCell ref="A95:K95"/>
    <mergeCell ref="A96:K96"/>
    <mergeCell ref="A97:C97"/>
    <mergeCell ref="F97:H97"/>
    <mergeCell ref="I97:K97"/>
    <mergeCell ref="A98:C98"/>
    <mergeCell ref="F98:H98"/>
    <mergeCell ref="I98:K98"/>
    <mergeCell ref="A92:C92"/>
    <mergeCell ref="F92:H92"/>
    <mergeCell ref="I92:K92"/>
    <mergeCell ref="A93:C93"/>
    <mergeCell ref="F93:H93"/>
    <mergeCell ref="I93:K93"/>
    <mergeCell ref="A87:C87"/>
    <mergeCell ref="F87:H87"/>
    <mergeCell ref="I87:K87"/>
    <mergeCell ref="A88:K88"/>
    <mergeCell ref="A89:K89"/>
    <mergeCell ref="A91:C91"/>
    <mergeCell ref="F91:H91"/>
    <mergeCell ref="I91:K91"/>
    <mergeCell ref="A82:C82"/>
    <mergeCell ref="F82:H82"/>
    <mergeCell ref="I82:K82"/>
    <mergeCell ref="A83:K83"/>
    <mergeCell ref="A84:K84"/>
    <mergeCell ref="A86:C86"/>
    <mergeCell ref="F86:H86"/>
    <mergeCell ref="I86:K86"/>
    <mergeCell ref="A76:C76"/>
    <mergeCell ref="F76:H76"/>
    <mergeCell ref="I76:K76"/>
    <mergeCell ref="A78:K78"/>
    <mergeCell ref="A79:K79"/>
    <mergeCell ref="A81:C81"/>
    <mergeCell ref="F81:H81"/>
    <mergeCell ref="I81:K81"/>
    <mergeCell ref="A71:K71"/>
    <mergeCell ref="A72:K72"/>
    <mergeCell ref="A74:C74"/>
    <mergeCell ref="F74:H74"/>
    <mergeCell ref="I74:K74"/>
    <mergeCell ref="A75:C75"/>
    <mergeCell ref="F75:H75"/>
    <mergeCell ref="I75:K75"/>
    <mergeCell ref="A66:K66"/>
    <mergeCell ref="A67:K67"/>
    <mergeCell ref="A69:C69"/>
    <mergeCell ref="F69:H69"/>
    <mergeCell ref="I69:K69"/>
    <mergeCell ref="A70:C70"/>
    <mergeCell ref="F70:H70"/>
    <mergeCell ref="I70:K70"/>
    <mergeCell ref="A60:K60"/>
    <mergeCell ref="A61:K61"/>
    <mergeCell ref="A63:C63"/>
    <mergeCell ref="F63:H63"/>
    <mergeCell ref="I63:K63"/>
    <mergeCell ref="A64:C64"/>
    <mergeCell ref="F64:H64"/>
    <mergeCell ref="I64:K64"/>
    <mergeCell ref="A55:K55"/>
    <mergeCell ref="A56:K56"/>
    <mergeCell ref="A58:C58"/>
    <mergeCell ref="F58:H58"/>
    <mergeCell ref="I58:K58"/>
    <mergeCell ref="A59:C59"/>
    <mergeCell ref="F59:H59"/>
    <mergeCell ref="I59:K59"/>
    <mergeCell ref="A50:K50"/>
    <mergeCell ref="A51:K51"/>
    <mergeCell ref="A53:C53"/>
    <mergeCell ref="F53:H53"/>
    <mergeCell ref="I53:K53"/>
    <mergeCell ref="A54:C54"/>
    <mergeCell ref="F54:H54"/>
    <mergeCell ref="I54:K54"/>
    <mergeCell ref="A48:C48"/>
    <mergeCell ref="F48:H48"/>
    <mergeCell ref="I48:K48"/>
    <mergeCell ref="A49:C49"/>
    <mergeCell ref="F49:H49"/>
    <mergeCell ref="I49:K49"/>
    <mergeCell ref="A42:C42"/>
    <mergeCell ref="F42:H42"/>
    <mergeCell ref="I42:K42"/>
    <mergeCell ref="A44:K44"/>
    <mergeCell ref="A45:K45"/>
    <mergeCell ref="A47:C47"/>
    <mergeCell ref="F47:H47"/>
    <mergeCell ref="I47:K47"/>
    <mergeCell ref="A37:K37"/>
    <mergeCell ref="A38:K38"/>
    <mergeCell ref="A40:C40"/>
    <mergeCell ref="F40:H40"/>
    <mergeCell ref="I40:K40"/>
    <mergeCell ref="A41:C41"/>
    <mergeCell ref="F41:H41"/>
    <mergeCell ref="I41:K41"/>
    <mergeCell ref="A35:C35"/>
    <mergeCell ref="F35:H35"/>
    <mergeCell ref="I35:K35"/>
    <mergeCell ref="A36:C36"/>
    <mergeCell ref="F36:H36"/>
    <mergeCell ref="I36:K36"/>
    <mergeCell ref="A33:C33"/>
    <mergeCell ref="F33:H33"/>
    <mergeCell ref="I33:K33"/>
    <mergeCell ref="A34:C34"/>
    <mergeCell ref="F34:H34"/>
    <mergeCell ref="I34:K34"/>
    <mergeCell ref="A28:C28"/>
    <mergeCell ref="F28:H28"/>
    <mergeCell ref="I28:K28"/>
    <mergeCell ref="A29:K29"/>
    <mergeCell ref="A30:K30"/>
    <mergeCell ref="A31:K31"/>
    <mergeCell ref="A24:C24"/>
    <mergeCell ref="F24:H24"/>
    <mergeCell ref="I24:K24"/>
    <mergeCell ref="A25:K25"/>
    <mergeCell ref="A26:K26"/>
    <mergeCell ref="A27:C27"/>
    <mergeCell ref="F27:H27"/>
    <mergeCell ref="I27:K27"/>
    <mergeCell ref="A22:C22"/>
    <mergeCell ref="F22:H22"/>
    <mergeCell ref="I22:K22"/>
    <mergeCell ref="A23:C23"/>
    <mergeCell ref="F23:H23"/>
    <mergeCell ref="I23:K23"/>
    <mergeCell ref="A18:K18"/>
    <mergeCell ref="A19:K19"/>
    <mergeCell ref="A20:C20"/>
    <mergeCell ref="F20:H20"/>
    <mergeCell ref="I20:K20"/>
    <mergeCell ref="A21:C21"/>
    <mergeCell ref="F21:H21"/>
    <mergeCell ref="I21:K21"/>
    <mergeCell ref="A14:B14"/>
    <mergeCell ref="C14:G14"/>
    <mergeCell ref="H14:I14"/>
    <mergeCell ref="J14:K14"/>
    <mergeCell ref="B17:F17"/>
    <mergeCell ref="G17:J17"/>
    <mergeCell ref="A11:B11"/>
    <mergeCell ref="C11:K11"/>
    <mergeCell ref="A12:B12"/>
    <mergeCell ref="C12:K12"/>
    <mergeCell ref="A13:B13"/>
    <mergeCell ref="C13:G13"/>
    <mergeCell ref="H13:I13"/>
    <mergeCell ref="J13:K13"/>
    <mergeCell ref="A7:B7"/>
    <mergeCell ref="C7:K7"/>
    <mergeCell ref="A9:B9"/>
    <mergeCell ref="C9:G9"/>
    <mergeCell ref="H9:I9"/>
    <mergeCell ref="J9:K9"/>
    <mergeCell ref="A1:K1"/>
    <mergeCell ref="A3:K3"/>
    <mergeCell ref="A5:B5"/>
    <mergeCell ref="C5:K5"/>
    <mergeCell ref="A6:B6"/>
    <mergeCell ref="C6:K6"/>
  </mergeCells>
  <pageMargins left="0.708661" right="0.49" top="0.748031" bottom="0.748031" header="0.314961" footer="0.314961"/>
  <pageSetup firstPageNumber="1" fitToHeight="1" fitToWidth="1" scale="95"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N183"/>
  <sheetViews>
    <sheetView workbookViewId="0" showGridLines="0" defaultGridColor="1"/>
  </sheetViews>
  <sheetFormatPr defaultColWidth="8.83333" defaultRowHeight="12.75" customHeight="1" outlineLevelRow="0" outlineLevelCol="0"/>
  <cols>
    <col min="1" max="1" width="8.5" style="42" customWidth="1"/>
    <col min="2" max="2" width="37.3516" style="42" customWidth="1"/>
    <col min="3" max="3" width="5.67188" style="42" customWidth="1"/>
    <col min="4" max="4" width="8.5" style="42" customWidth="1"/>
    <col min="5" max="5" width="8.35156" style="42" customWidth="1"/>
    <col min="6" max="7" width="8.67188" style="42" customWidth="1"/>
    <col min="8" max="8" width="9.17188" style="42" customWidth="1"/>
    <col min="9" max="9" width="9" style="42" customWidth="1"/>
    <col min="10" max="10" width="35.3516" style="42" customWidth="1"/>
    <col min="11" max="11" width="5.67188" style="42" customWidth="1"/>
    <col min="12" max="13" width="10.3516" style="42" customWidth="1"/>
    <col min="14" max="14" width="9.5" style="42" customWidth="1"/>
    <col min="15" max="256" width="8.85156" style="42" customWidth="1"/>
  </cols>
  <sheetData>
    <row r="1" ht="13.65" customHeight="1">
      <c r="A1" t="s" s="43">
        <v>400</v>
      </c>
      <c r="B1" s="44"/>
      <c r="C1" s="44"/>
      <c r="D1" s="44"/>
      <c r="E1" s="44"/>
      <c r="F1" s="44"/>
      <c r="G1" s="44"/>
      <c r="H1" s="44"/>
      <c r="I1" s="44"/>
      <c r="J1" s="44"/>
      <c r="K1" s="44"/>
      <c r="L1" s="11"/>
      <c r="M1" s="11"/>
      <c r="N1" s="11"/>
    </row>
    <row r="2" ht="13.65" customHeight="1">
      <c r="A2" s="11"/>
      <c r="B2" s="44"/>
      <c r="C2" s="44"/>
      <c r="D2" s="44"/>
      <c r="E2" s="44"/>
      <c r="F2" s="44"/>
      <c r="G2" s="44"/>
      <c r="H2" s="44"/>
      <c r="I2" s="44"/>
      <c r="J2" s="44"/>
      <c r="K2" s="44"/>
      <c r="L2" s="11"/>
      <c r="M2" s="11"/>
      <c r="N2" s="11"/>
    </row>
    <row r="3" ht="15" customHeight="1">
      <c r="A3" s="45"/>
      <c r="B3" s="46"/>
      <c r="C3" s="46"/>
      <c r="D3" s="46"/>
      <c r="E3" s="46"/>
      <c r="F3" s="46"/>
      <c r="G3" s="46"/>
      <c r="H3" s="46"/>
      <c r="I3" s="46"/>
      <c r="J3" s="46"/>
      <c r="K3" s="46"/>
      <c r="L3" s="46"/>
      <c r="M3" t="s" s="47">
        <v>401</v>
      </c>
      <c r="N3" s="48"/>
    </row>
    <row r="4" ht="14.05" customHeight="1">
      <c r="A4" t="s" s="49">
        <v>15</v>
      </c>
      <c r="B4" t="s" s="50">
        <v>402</v>
      </c>
      <c r="C4" t="s" s="50">
        <v>403</v>
      </c>
      <c r="D4" t="s" s="50">
        <v>404</v>
      </c>
      <c r="E4" s="51"/>
      <c r="F4" s="51"/>
      <c r="G4" s="52"/>
      <c r="H4" t="s" s="53">
        <v>405</v>
      </c>
      <c r="I4" t="s" s="54">
        <v>406</v>
      </c>
      <c r="J4" t="s" s="49">
        <v>407</v>
      </c>
      <c r="K4" s="55"/>
      <c r="L4" s="55"/>
      <c r="M4" s="55"/>
      <c r="N4" s="56"/>
    </row>
    <row r="5" ht="13.55" customHeight="1">
      <c r="A5" s="57"/>
      <c r="B5" s="58"/>
      <c r="C5" s="58"/>
      <c r="D5" t="s" s="59">
        <v>408</v>
      </c>
      <c r="E5" t="s" s="59">
        <v>409</v>
      </c>
      <c r="F5" s="60"/>
      <c r="G5" t="s" s="61">
        <v>410</v>
      </c>
      <c r="H5" s="62"/>
      <c r="I5" s="63"/>
      <c r="J5" t="s" s="64">
        <v>411</v>
      </c>
      <c r="K5" t="s" s="59">
        <v>32</v>
      </c>
      <c r="L5" t="s" s="65">
        <v>412</v>
      </c>
      <c r="M5" s="66"/>
      <c r="N5" s="67"/>
    </row>
    <row r="6" ht="47.05" customHeight="1">
      <c r="A6" s="68"/>
      <c r="B6" s="69"/>
      <c r="C6" s="69"/>
      <c r="D6" s="69"/>
      <c r="E6" t="s" s="70">
        <v>413</v>
      </c>
      <c r="F6" t="s" s="70">
        <v>414</v>
      </c>
      <c r="G6" s="71"/>
      <c r="H6" s="72"/>
      <c r="I6" s="71"/>
      <c r="J6" s="72"/>
      <c r="K6" s="69"/>
      <c r="L6" t="s" s="73">
        <v>33</v>
      </c>
      <c r="M6" t="s" s="73">
        <v>34</v>
      </c>
      <c r="N6" t="s" s="74">
        <v>35</v>
      </c>
    </row>
    <row r="7" ht="25.55" customHeight="1">
      <c r="A7" t="s" s="75">
        <v>16</v>
      </c>
      <c r="B7" t="s" s="76">
        <v>6</v>
      </c>
      <c r="C7" s="77"/>
      <c r="D7" s="78">
        <f>D8+D123</f>
        <v>32079</v>
      </c>
      <c r="E7" s="78">
        <f>E8+E123</f>
        <v>28924.9</v>
      </c>
      <c r="F7" s="78">
        <f>F8+F123</f>
        <v>8860.1</v>
      </c>
      <c r="G7" s="79">
        <f>G8+G123</f>
        <v>3154.1</v>
      </c>
      <c r="H7" s="80">
        <f>H8+H123</f>
        <v>32365.3</v>
      </c>
      <c r="I7" s="79">
        <f>I8+I123</f>
        <v>32538.8</v>
      </c>
      <c r="J7" s="81"/>
      <c r="K7" s="82"/>
      <c r="L7" s="83"/>
      <c r="M7" s="83"/>
      <c r="N7" s="84"/>
    </row>
    <row r="8" ht="25.05" customHeight="1">
      <c r="A8" t="s" s="85">
        <v>28</v>
      </c>
      <c r="B8" t="s" s="86">
        <v>24</v>
      </c>
      <c r="C8" s="87"/>
      <c r="D8" s="88">
        <f>D9+D10+D11+D12+D36+D49+D85+D112</f>
        <v>23545.1</v>
      </c>
      <c r="E8" s="89">
        <f>E9+E10+E11+E12+E36+E49+E85+E112</f>
        <v>22798.5</v>
      </c>
      <c r="F8" s="89">
        <f>F9+F10+F11+F12+F36+F49+F85+F112</f>
        <v>4388.9</v>
      </c>
      <c r="G8" s="90">
        <f>G9+G10+G11+G12+G36+G49+G85+G112</f>
        <v>746.6</v>
      </c>
      <c r="H8" s="91">
        <f>H9+H10+H11+H12+H36+H49+H85+H112</f>
        <v>23600.4</v>
      </c>
      <c r="I8" s="90">
        <f>I9+I10+I11+I12+I36+I49+I85+I112</f>
        <v>23706.1</v>
      </c>
      <c r="J8" t="s" s="92">
        <v>36</v>
      </c>
      <c r="K8" t="s" s="93">
        <v>37</v>
      </c>
      <c r="L8" t="s" s="94">
        <v>38</v>
      </c>
      <c r="M8" t="s" s="94">
        <v>38</v>
      </c>
      <c r="N8" t="s" s="95">
        <v>38</v>
      </c>
    </row>
    <row r="9" ht="13.55" customHeight="1">
      <c r="A9" s="96"/>
      <c r="B9" s="97"/>
      <c r="C9" s="98"/>
      <c r="D9" s="99">
        <v>0</v>
      </c>
      <c r="E9" s="100">
        <v>0</v>
      </c>
      <c r="F9" s="100">
        <v>0</v>
      </c>
      <c r="G9" s="101">
        <v>0</v>
      </c>
      <c r="H9" s="102">
        <v>0</v>
      </c>
      <c r="I9" s="101">
        <v>0</v>
      </c>
      <c r="J9" t="s" s="103">
        <v>39</v>
      </c>
      <c r="K9" t="s" s="104">
        <v>40</v>
      </c>
      <c r="L9" t="s" s="105">
        <v>41</v>
      </c>
      <c r="M9" t="s" s="105">
        <v>42</v>
      </c>
      <c r="N9" t="s" s="106">
        <v>43</v>
      </c>
    </row>
    <row r="10" ht="24.55" customHeight="1">
      <c r="A10" s="96"/>
      <c r="B10" s="97"/>
      <c r="C10" s="98"/>
      <c r="D10" s="99">
        <v>0</v>
      </c>
      <c r="E10" s="100">
        <v>0</v>
      </c>
      <c r="F10" s="100">
        <v>0</v>
      </c>
      <c r="G10" s="101">
        <v>0</v>
      </c>
      <c r="H10" s="102">
        <v>0</v>
      </c>
      <c r="I10" s="101">
        <v>0</v>
      </c>
      <c r="J10" t="s" s="103">
        <v>44</v>
      </c>
      <c r="K10" t="s" s="104">
        <v>37</v>
      </c>
      <c r="L10" t="s" s="105">
        <v>45</v>
      </c>
      <c r="M10" t="s" s="105">
        <v>45</v>
      </c>
      <c r="N10" t="s" s="106">
        <v>45</v>
      </c>
    </row>
    <row r="11" ht="25.05" customHeight="1">
      <c r="A11" s="107"/>
      <c r="B11" s="108"/>
      <c r="C11" s="109"/>
      <c r="D11" s="110">
        <v>0</v>
      </c>
      <c r="E11" s="111">
        <v>0</v>
      </c>
      <c r="F11" s="111">
        <v>0</v>
      </c>
      <c r="G11" s="112">
        <v>0</v>
      </c>
      <c r="H11" s="113">
        <v>0</v>
      </c>
      <c r="I11" s="112">
        <v>0</v>
      </c>
      <c r="J11" t="s" s="114">
        <v>46</v>
      </c>
      <c r="K11" t="s" s="115">
        <v>37</v>
      </c>
      <c r="L11" t="s" s="116">
        <v>47</v>
      </c>
      <c r="M11" t="s" s="116">
        <v>48</v>
      </c>
      <c r="N11" t="s" s="117">
        <v>49</v>
      </c>
    </row>
    <row r="12" ht="25.55" customHeight="1">
      <c r="A12" t="s" s="118">
        <v>415</v>
      </c>
      <c r="B12" t="s" s="119">
        <v>416</v>
      </c>
      <c r="C12" s="120"/>
      <c r="D12" s="121">
        <f>D13+D17+D19+D21+D24+D25+D26+D27+D28+D30+D33+D34</f>
        <v>990.3</v>
      </c>
      <c r="E12" s="122">
        <f>E13+E17+E19+E21+E24+E25+E26+E27+E28+E30+E33+E34</f>
        <v>870.5</v>
      </c>
      <c r="F12" s="122">
        <f>F13+F17+F19+F21+F24+F25+F26+F27+F28+F30+F33+F34</f>
        <v>575.3</v>
      </c>
      <c r="G12" s="123">
        <f>G13+G17+G19+G21+G24+G25+G26+G27+G28+G30+G33+G34</f>
        <v>119.8</v>
      </c>
      <c r="H12" s="124">
        <f>H13+H17+H19+H21+H24+H25+H26+H27+H28+H30+H33+H34</f>
        <v>971.5</v>
      </c>
      <c r="I12" s="123">
        <f>I13+I17+I19+I21+I24+I25+I26+I27+I28+I30+I33+I34</f>
        <v>964.2</v>
      </c>
      <c r="J12" t="s" s="125">
        <v>53</v>
      </c>
      <c r="K12" t="s" s="126">
        <v>40</v>
      </c>
      <c r="L12" t="s" s="127">
        <v>54</v>
      </c>
      <c r="M12" t="s" s="127">
        <v>55</v>
      </c>
      <c r="N12" t="s" s="128">
        <v>56</v>
      </c>
    </row>
    <row r="13" ht="36.05" customHeight="1">
      <c r="A13" t="s" s="129">
        <v>417</v>
      </c>
      <c r="B13" t="s" s="130">
        <v>418</v>
      </c>
      <c r="C13" s="131"/>
      <c r="D13" s="132">
        <f>SUM(D14:D16)</f>
        <v>141.3</v>
      </c>
      <c r="E13" s="133">
        <f>SUM(E14:E16)</f>
        <v>141.3</v>
      </c>
      <c r="F13" s="133">
        <f>SUM(F14:F16)</f>
        <v>120.7</v>
      </c>
      <c r="G13" s="134">
        <f>SUM(G14:G16)</f>
        <v>0</v>
      </c>
      <c r="H13" s="135">
        <f>SUM(H14:H16)</f>
        <v>160.7</v>
      </c>
      <c r="I13" s="134">
        <f>SUM(I14:I16)</f>
        <v>165.8</v>
      </c>
      <c r="J13" t="s" s="136">
        <v>60</v>
      </c>
      <c r="K13" t="s" s="137">
        <v>37</v>
      </c>
      <c r="L13" t="s" s="138">
        <v>61</v>
      </c>
      <c r="M13" t="s" s="138">
        <v>62</v>
      </c>
      <c r="N13" t="s" s="139">
        <v>63</v>
      </c>
    </row>
    <row r="14" ht="24.55" customHeight="1">
      <c r="A14" s="140"/>
      <c r="B14" s="141"/>
      <c r="C14" t="s" s="142">
        <v>419</v>
      </c>
      <c r="D14" s="143">
        <v>4.5</v>
      </c>
      <c r="E14" s="144">
        <v>4.5</v>
      </c>
      <c r="F14" s="144">
        <v>3.5</v>
      </c>
      <c r="G14" s="145">
        <v>0</v>
      </c>
      <c r="H14" s="146">
        <v>4.5</v>
      </c>
      <c r="I14" s="145">
        <v>4.5</v>
      </c>
      <c r="J14" t="s" s="147">
        <v>64</v>
      </c>
      <c r="K14" t="s" s="148">
        <v>65</v>
      </c>
      <c r="L14" t="s" s="149">
        <v>66</v>
      </c>
      <c r="M14" t="s" s="149">
        <v>67</v>
      </c>
      <c r="N14" t="s" s="150">
        <v>66</v>
      </c>
    </row>
    <row r="15" ht="24.55" customHeight="1">
      <c r="A15" s="140"/>
      <c r="B15" s="141"/>
      <c r="C15" t="s" s="142">
        <v>420</v>
      </c>
      <c r="D15" s="143">
        <v>135.8</v>
      </c>
      <c r="E15" s="144">
        <v>135.8</v>
      </c>
      <c r="F15" s="144">
        <v>117.2</v>
      </c>
      <c r="G15" s="145">
        <v>0</v>
      </c>
      <c r="H15" s="146">
        <v>155</v>
      </c>
      <c r="I15" s="145">
        <v>160</v>
      </c>
      <c r="J15" t="s" s="147">
        <v>68</v>
      </c>
      <c r="K15" t="s" s="148">
        <v>37</v>
      </c>
      <c r="L15" t="s" s="149">
        <v>69</v>
      </c>
      <c r="M15" t="s" s="149">
        <v>70</v>
      </c>
      <c r="N15" t="s" s="150">
        <v>71</v>
      </c>
    </row>
    <row r="16" ht="14.05" customHeight="1">
      <c r="A16" s="151"/>
      <c r="B16" s="152"/>
      <c r="C16" t="s" s="153">
        <v>421</v>
      </c>
      <c r="D16" s="154">
        <v>1</v>
      </c>
      <c r="E16" s="155">
        <v>1</v>
      </c>
      <c r="F16" s="155"/>
      <c r="G16" s="156"/>
      <c r="H16" s="157">
        <v>1.2</v>
      </c>
      <c r="I16" s="156">
        <v>1.3</v>
      </c>
      <c r="J16" s="158"/>
      <c r="K16" s="159"/>
      <c r="L16" s="160"/>
      <c r="M16" s="160"/>
      <c r="N16" s="161"/>
    </row>
    <row r="17" ht="25.05" customHeight="1">
      <c r="A17" t="s" s="129">
        <v>422</v>
      </c>
      <c r="B17" t="s" s="130">
        <v>423</v>
      </c>
      <c r="C17" t="s" s="162">
        <v>420</v>
      </c>
      <c r="D17" s="132">
        <f>SUM(D18:D18)+303.5</f>
        <v>303.5</v>
      </c>
      <c r="E17" s="133">
        <f>SUM(E18:E18)+303.5</f>
        <v>303.5</v>
      </c>
      <c r="F17" s="133">
        <f>SUM(F18:F18)+277.7</f>
        <v>277.7</v>
      </c>
      <c r="G17" s="134">
        <f>SUM(G18:G18)</f>
        <v>0</v>
      </c>
      <c r="H17" s="135">
        <f>SUM(H18:H18)+320.6</f>
        <v>320.6</v>
      </c>
      <c r="I17" s="134">
        <f>SUM(I18:I18)+320.6</f>
        <v>320.6</v>
      </c>
      <c r="J17" t="s" s="136">
        <v>74</v>
      </c>
      <c r="K17" t="s" s="137">
        <v>37</v>
      </c>
      <c r="L17" t="s" s="138">
        <v>75</v>
      </c>
      <c r="M17" t="s" s="138">
        <v>76</v>
      </c>
      <c r="N17" t="s" s="139">
        <v>77</v>
      </c>
    </row>
    <row r="18" ht="14.05" customHeight="1">
      <c r="A18" s="151"/>
      <c r="B18" s="152"/>
      <c r="C18" s="163"/>
      <c r="D18" s="154">
        <v>0</v>
      </c>
      <c r="E18" s="155">
        <v>0</v>
      </c>
      <c r="F18" s="155">
        <v>0</v>
      </c>
      <c r="G18" s="156">
        <v>0</v>
      </c>
      <c r="H18" s="157">
        <v>0</v>
      </c>
      <c r="I18" s="156">
        <v>0</v>
      </c>
      <c r="J18" t="s" s="164">
        <v>78</v>
      </c>
      <c r="K18" t="s" s="165">
        <v>40</v>
      </c>
      <c r="L18" t="s" s="166">
        <v>54</v>
      </c>
      <c r="M18" t="s" s="166">
        <v>54</v>
      </c>
      <c r="N18" t="s" s="167">
        <v>54</v>
      </c>
    </row>
    <row r="19" ht="25.05" customHeight="1">
      <c r="A19" t="s" s="129">
        <v>424</v>
      </c>
      <c r="B19" t="s" s="130">
        <v>425</v>
      </c>
      <c r="C19" t="s" s="162">
        <v>419</v>
      </c>
      <c r="D19" s="132">
        <f>SUM(D20:D20)+44</f>
        <v>44</v>
      </c>
      <c r="E19" s="133">
        <f>SUM(E20:E20)+44</f>
        <v>44</v>
      </c>
      <c r="F19" s="133">
        <f>SUM(F20:F20)</f>
        <v>0</v>
      </c>
      <c r="G19" s="134">
        <f>SUM(G20:G20)</f>
        <v>0</v>
      </c>
      <c r="H19" s="135">
        <f>SUM(H20:H20)+46</f>
        <v>46</v>
      </c>
      <c r="I19" s="134">
        <f>SUM(I20:I20)+48</f>
        <v>48</v>
      </c>
      <c r="J19" t="s" s="136">
        <v>60</v>
      </c>
      <c r="K19" t="s" s="137">
        <v>37</v>
      </c>
      <c r="L19" t="s" s="138">
        <v>81</v>
      </c>
      <c r="M19" t="s" s="138">
        <v>82</v>
      </c>
      <c r="N19" t="s" s="139">
        <v>83</v>
      </c>
    </row>
    <row r="20" ht="14.05" customHeight="1">
      <c r="A20" s="151"/>
      <c r="B20" s="152"/>
      <c r="C20" s="163"/>
      <c r="D20" s="154">
        <v>0</v>
      </c>
      <c r="E20" s="155">
        <v>0</v>
      </c>
      <c r="F20" s="155">
        <v>0</v>
      </c>
      <c r="G20" s="156">
        <v>0</v>
      </c>
      <c r="H20" s="157">
        <v>0</v>
      </c>
      <c r="I20" s="156">
        <v>0</v>
      </c>
      <c r="J20" t="s" s="164">
        <v>84</v>
      </c>
      <c r="K20" t="s" s="165">
        <v>65</v>
      </c>
      <c r="L20" t="s" s="166">
        <v>85</v>
      </c>
      <c r="M20" t="s" s="166">
        <v>85</v>
      </c>
      <c r="N20" t="s" s="167">
        <v>85</v>
      </c>
    </row>
    <row r="21" ht="47.05" customHeight="1">
      <c r="A21" t="s" s="129">
        <v>426</v>
      </c>
      <c r="B21" t="s" s="130">
        <v>427</v>
      </c>
      <c r="C21" s="131"/>
      <c r="D21" s="132">
        <f>SUM(D22:D23)</f>
        <v>14.3</v>
      </c>
      <c r="E21" s="133">
        <f>SUM(E22:E23)</f>
        <v>14.3</v>
      </c>
      <c r="F21" s="133">
        <f>SUM(F22:F23)</f>
        <v>1.3</v>
      </c>
      <c r="G21" s="134">
        <f>SUM(G22:G23)</f>
        <v>0</v>
      </c>
      <c r="H21" s="135">
        <f>SUM(H22:H23)</f>
        <v>0</v>
      </c>
      <c r="I21" s="134">
        <f>SUM(I22:I23)</f>
        <v>0</v>
      </c>
      <c r="J21" t="s" s="136">
        <v>88</v>
      </c>
      <c r="K21" t="s" s="137">
        <v>37</v>
      </c>
      <c r="L21" t="s" s="138">
        <v>89</v>
      </c>
      <c r="M21" s="168"/>
      <c r="N21" s="169"/>
    </row>
    <row r="22" ht="13.55" customHeight="1">
      <c r="A22" s="140"/>
      <c r="B22" s="141"/>
      <c r="C22" t="s" s="142">
        <v>419</v>
      </c>
      <c r="D22" s="143">
        <v>2</v>
      </c>
      <c r="E22" s="144">
        <v>2</v>
      </c>
      <c r="F22" s="144">
        <v>0</v>
      </c>
      <c r="G22" s="145">
        <v>0</v>
      </c>
      <c r="H22" s="146">
        <v>0</v>
      </c>
      <c r="I22" s="145">
        <v>0</v>
      </c>
      <c r="J22" s="170"/>
      <c r="K22" s="171"/>
      <c r="L22" s="172"/>
      <c r="M22" s="172"/>
      <c r="N22" s="173"/>
    </row>
    <row r="23" ht="14.05" customHeight="1">
      <c r="A23" s="151"/>
      <c r="B23" s="152"/>
      <c r="C23" t="s" s="153">
        <v>420</v>
      </c>
      <c r="D23" s="154">
        <v>12.3</v>
      </c>
      <c r="E23" s="155">
        <v>12.3</v>
      </c>
      <c r="F23" s="155">
        <v>1.3</v>
      </c>
      <c r="G23" s="156">
        <v>0</v>
      </c>
      <c r="H23" s="157">
        <v>0</v>
      </c>
      <c r="I23" s="156">
        <v>0</v>
      </c>
      <c r="J23" s="158"/>
      <c r="K23" s="159"/>
      <c r="L23" s="160"/>
      <c r="M23" s="160"/>
      <c r="N23" s="161"/>
    </row>
    <row r="24" ht="36.55" customHeight="1">
      <c r="A24" t="s" s="174">
        <v>428</v>
      </c>
      <c r="B24" t="s" s="175">
        <v>429</v>
      </c>
      <c r="C24" t="s" s="176">
        <v>420</v>
      </c>
      <c r="D24" s="177">
        <v>91.40000000000001</v>
      </c>
      <c r="E24" s="178">
        <v>91.40000000000001</v>
      </c>
      <c r="F24" s="178">
        <v>23.6</v>
      </c>
      <c r="G24" s="179">
        <v>0</v>
      </c>
      <c r="H24" s="180">
        <v>96</v>
      </c>
      <c r="I24" s="179">
        <v>100</v>
      </c>
      <c r="J24" t="s" s="181">
        <v>60</v>
      </c>
      <c r="K24" t="s" s="182">
        <v>37</v>
      </c>
      <c r="L24" t="s" s="183">
        <v>81</v>
      </c>
      <c r="M24" t="s" s="183">
        <v>92</v>
      </c>
      <c r="N24" t="s" s="184">
        <v>82</v>
      </c>
    </row>
    <row r="25" ht="25.55" customHeight="1">
      <c r="A25" t="s" s="174">
        <v>430</v>
      </c>
      <c r="B25" t="s" s="175">
        <v>431</v>
      </c>
      <c r="C25" t="s" s="176">
        <v>420</v>
      </c>
      <c r="D25" s="177">
        <v>3.6</v>
      </c>
      <c r="E25" s="178">
        <v>3.6</v>
      </c>
      <c r="F25" s="178">
        <v>3.4</v>
      </c>
      <c r="G25" s="179">
        <v>0</v>
      </c>
      <c r="H25" s="180">
        <v>0</v>
      </c>
      <c r="I25" s="179">
        <v>0</v>
      </c>
      <c r="J25" t="s" s="181">
        <v>95</v>
      </c>
      <c r="K25" t="s" s="182">
        <v>40</v>
      </c>
      <c r="L25" t="s" s="183">
        <v>96</v>
      </c>
      <c r="M25" s="185"/>
      <c r="N25" s="186"/>
    </row>
    <row r="26" ht="12.75" customHeight="1" hidden="1">
      <c r="A26" s="187"/>
      <c r="B26" s="188"/>
      <c r="C26" s="189"/>
      <c r="D26" s="177"/>
      <c r="E26" s="178"/>
      <c r="F26" s="178"/>
      <c r="G26" s="179"/>
      <c r="H26" s="180"/>
      <c r="I26" s="179"/>
      <c r="J26" s="190"/>
      <c r="K26" s="191"/>
      <c r="L26" s="185"/>
      <c r="M26" s="185"/>
      <c r="N26" s="186"/>
    </row>
    <row r="27" ht="25.55" customHeight="1">
      <c r="A27" t="s" s="174">
        <v>432</v>
      </c>
      <c r="B27" t="s" s="175">
        <v>433</v>
      </c>
      <c r="C27" t="s" s="176">
        <v>419</v>
      </c>
      <c r="D27" s="177">
        <v>40.1</v>
      </c>
      <c r="E27" s="178">
        <v>40.1</v>
      </c>
      <c r="F27" s="178">
        <v>0</v>
      </c>
      <c r="G27" s="179">
        <v>0</v>
      </c>
      <c r="H27" s="180">
        <v>50.1</v>
      </c>
      <c r="I27" s="179">
        <v>50.1</v>
      </c>
      <c r="J27" t="s" s="181">
        <v>99</v>
      </c>
      <c r="K27" t="s" s="182">
        <v>37</v>
      </c>
      <c r="L27" t="s" s="183">
        <v>100</v>
      </c>
      <c r="M27" t="s" s="183">
        <v>101</v>
      </c>
      <c r="N27" t="s" s="184">
        <v>102</v>
      </c>
    </row>
    <row r="28" ht="25.05" customHeight="1">
      <c r="A28" t="s" s="129">
        <v>434</v>
      </c>
      <c r="B28" t="s" s="130">
        <v>435</v>
      </c>
      <c r="C28" t="s" s="162">
        <v>419</v>
      </c>
      <c r="D28" s="132">
        <f>SUM(D29:D29)+246</f>
        <v>246</v>
      </c>
      <c r="E28" s="133">
        <f>SUM(E29:E29)+126.2</f>
        <v>126.2</v>
      </c>
      <c r="F28" s="133">
        <f>SUM(F29:F29)+70.8</f>
        <v>70.8</v>
      </c>
      <c r="G28" s="134">
        <f>SUM(G29:G29)+119.8</f>
        <v>119.8</v>
      </c>
      <c r="H28" s="135">
        <f>SUM(H29:H29)+261.4</f>
        <v>261.4</v>
      </c>
      <c r="I28" s="134">
        <f>SUM(I29:I29)+277</f>
        <v>277</v>
      </c>
      <c r="J28" t="s" s="136">
        <v>99</v>
      </c>
      <c r="K28" t="s" s="137">
        <v>37</v>
      </c>
      <c r="L28" t="s" s="138">
        <v>105</v>
      </c>
      <c r="M28" t="s" s="138">
        <v>106</v>
      </c>
      <c r="N28" t="s" s="139">
        <v>107</v>
      </c>
    </row>
    <row r="29" ht="14.05" customHeight="1">
      <c r="A29" s="151"/>
      <c r="B29" s="152"/>
      <c r="C29" s="163"/>
      <c r="D29" s="154">
        <v>0</v>
      </c>
      <c r="E29" s="155">
        <v>0</v>
      </c>
      <c r="F29" s="155">
        <v>0</v>
      </c>
      <c r="G29" s="156">
        <v>0</v>
      </c>
      <c r="H29" s="157">
        <v>0</v>
      </c>
      <c r="I29" s="156">
        <v>0</v>
      </c>
      <c r="J29" t="s" s="164">
        <v>108</v>
      </c>
      <c r="K29" t="s" s="165">
        <v>37</v>
      </c>
      <c r="L29" t="s" s="166">
        <v>109</v>
      </c>
      <c r="M29" t="s" s="166">
        <v>110</v>
      </c>
      <c r="N29" t="s" s="167">
        <v>111</v>
      </c>
    </row>
    <row r="30" ht="58.05" customHeight="1">
      <c r="A30" t="s" s="129">
        <v>436</v>
      </c>
      <c r="B30" t="s" s="130">
        <v>437</v>
      </c>
      <c r="C30" s="131"/>
      <c r="D30" s="132">
        <f>SUM(D31:D32)</f>
        <v>12.4</v>
      </c>
      <c r="E30" s="133">
        <f>SUM(E31:E32)</f>
        <v>12.4</v>
      </c>
      <c r="F30" s="133">
        <f>SUM(F31:F32)</f>
        <v>2.3</v>
      </c>
      <c r="G30" s="134">
        <f>SUM(G31:G32)</f>
        <v>0</v>
      </c>
      <c r="H30" s="135">
        <f>SUM(H31:H32)</f>
        <v>0</v>
      </c>
      <c r="I30" s="134">
        <f>SUM(I31:I32)</f>
        <v>0</v>
      </c>
      <c r="J30" t="s" s="136">
        <v>114</v>
      </c>
      <c r="K30" t="s" s="137">
        <v>37</v>
      </c>
      <c r="L30" t="s" s="138">
        <v>115</v>
      </c>
      <c r="M30" s="168"/>
      <c r="N30" s="169"/>
    </row>
    <row r="31" ht="13.55" customHeight="1">
      <c r="A31" s="140"/>
      <c r="B31" s="141"/>
      <c r="C31" t="s" s="142">
        <v>420</v>
      </c>
      <c r="D31" s="143">
        <v>7.4</v>
      </c>
      <c r="E31" s="144">
        <v>7.4</v>
      </c>
      <c r="F31" s="144">
        <v>1.3</v>
      </c>
      <c r="G31" s="145">
        <v>0</v>
      </c>
      <c r="H31" s="146">
        <v>0</v>
      </c>
      <c r="I31" s="145">
        <v>0</v>
      </c>
      <c r="J31" s="170"/>
      <c r="K31" s="171"/>
      <c r="L31" s="172"/>
      <c r="M31" s="172"/>
      <c r="N31" s="173"/>
    </row>
    <row r="32" ht="14.05" customHeight="1">
      <c r="A32" s="151"/>
      <c r="B32" s="152"/>
      <c r="C32" t="s" s="153">
        <v>419</v>
      </c>
      <c r="D32" s="154">
        <v>5</v>
      </c>
      <c r="E32" s="155">
        <v>5</v>
      </c>
      <c r="F32" s="155">
        <v>1</v>
      </c>
      <c r="G32" s="156">
        <v>0</v>
      </c>
      <c r="H32" s="157">
        <v>0</v>
      </c>
      <c r="I32" s="156">
        <v>0</v>
      </c>
      <c r="J32" s="158"/>
      <c r="K32" s="159"/>
      <c r="L32" s="160"/>
      <c r="M32" s="160"/>
      <c r="N32" s="161"/>
    </row>
    <row r="33" ht="14.55" customHeight="1">
      <c r="A33" t="s" s="174">
        <v>438</v>
      </c>
      <c r="B33" t="s" s="175">
        <v>439</v>
      </c>
      <c r="C33" t="s" s="176">
        <v>420</v>
      </c>
      <c r="D33" s="177">
        <v>91</v>
      </c>
      <c r="E33" s="178">
        <v>91</v>
      </c>
      <c r="F33" s="178">
        <v>72.90000000000001</v>
      </c>
      <c r="G33" s="179">
        <v>0</v>
      </c>
      <c r="H33" s="180">
        <v>34</v>
      </c>
      <c r="I33" s="179">
        <v>0</v>
      </c>
      <c r="J33" t="s" s="181">
        <v>118</v>
      </c>
      <c r="K33" t="s" s="182">
        <v>37</v>
      </c>
      <c r="L33" t="s" s="183">
        <v>119</v>
      </c>
      <c r="M33" t="s" s="183">
        <v>119</v>
      </c>
      <c r="N33" s="186"/>
    </row>
    <row r="34" ht="36.05" customHeight="1">
      <c r="A34" t="s" s="129">
        <v>440</v>
      </c>
      <c r="B34" t="s" s="130">
        <v>441</v>
      </c>
      <c r="C34" t="s" s="162">
        <v>420</v>
      </c>
      <c r="D34" s="132">
        <f>SUM(D35:D35)+2.7</f>
        <v>2.7</v>
      </c>
      <c r="E34" s="133">
        <f>SUM(E35:E35)+2.7</f>
        <v>2.7</v>
      </c>
      <c r="F34" s="133">
        <f>SUM(F35:F35)+2.6</f>
        <v>2.6</v>
      </c>
      <c r="G34" s="134">
        <f>SUM(G35:G35)</f>
        <v>0</v>
      </c>
      <c r="H34" s="135">
        <f>SUM(H35:H35)+2.7</f>
        <v>2.7</v>
      </c>
      <c r="I34" s="134">
        <f>SUM(I35:I35)+2.7</f>
        <v>2.7</v>
      </c>
      <c r="J34" t="s" s="136">
        <v>122</v>
      </c>
      <c r="K34" t="s" s="137">
        <v>65</v>
      </c>
      <c r="L34" t="s" s="138">
        <v>123</v>
      </c>
      <c r="M34" t="s" s="138">
        <v>124</v>
      </c>
      <c r="N34" t="s" s="139">
        <v>124</v>
      </c>
    </row>
    <row r="35" ht="36.05" customHeight="1">
      <c r="A35" s="151"/>
      <c r="B35" s="152"/>
      <c r="C35" s="163"/>
      <c r="D35" s="154">
        <v>0</v>
      </c>
      <c r="E35" s="155">
        <v>0</v>
      </c>
      <c r="F35" s="155">
        <v>0</v>
      </c>
      <c r="G35" s="156">
        <v>0</v>
      </c>
      <c r="H35" s="157">
        <v>0</v>
      </c>
      <c r="I35" s="156">
        <v>0</v>
      </c>
      <c r="J35" t="s" s="164">
        <v>125</v>
      </c>
      <c r="K35" t="s" s="165">
        <v>40</v>
      </c>
      <c r="L35" t="s" s="166">
        <v>123</v>
      </c>
      <c r="M35" t="s" s="166">
        <v>124</v>
      </c>
      <c r="N35" t="s" s="167">
        <v>124</v>
      </c>
    </row>
    <row r="36" ht="25.05" customHeight="1">
      <c r="A36" t="s" s="192">
        <v>442</v>
      </c>
      <c r="B36" t="s" s="193">
        <v>443</v>
      </c>
      <c r="C36" s="194"/>
      <c r="D36" s="195">
        <f>D37+D38+D41+D44+D45+D48</f>
        <v>871.4</v>
      </c>
      <c r="E36" s="196">
        <f>E37+E38+E41+E44+E45+E48</f>
        <v>871.4</v>
      </c>
      <c r="F36" s="196">
        <f>F37+F38+F41+F44+F45+F48</f>
        <v>0</v>
      </c>
      <c r="G36" s="197">
        <f>G37+G38+G41+G44+G45+G48</f>
        <v>0</v>
      </c>
      <c r="H36" s="198">
        <f>H37+H38+H41+H44+H45+H48</f>
        <v>871.4</v>
      </c>
      <c r="I36" s="197">
        <f>I37+I38+I41+I44+I45+I48</f>
        <v>871.4</v>
      </c>
      <c r="J36" t="s" s="199">
        <v>128</v>
      </c>
      <c r="K36" t="s" s="200">
        <v>65</v>
      </c>
      <c r="L36" t="s" s="201">
        <v>129</v>
      </c>
      <c r="M36" t="s" s="201">
        <v>130</v>
      </c>
      <c r="N36" t="s" s="202">
        <v>130</v>
      </c>
    </row>
    <row r="37" ht="25.05" customHeight="1">
      <c r="A37" s="203"/>
      <c r="B37" s="204"/>
      <c r="C37" s="205"/>
      <c r="D37" s="206">
        <v>0</v>
      </c>
      <c r="E37" s="207">
        <v>0</v>
      </c>
      <c r="F37" s="207">
        <v>0</v>
      </c>
      <c r="G37" s="208">
        <v>0</v>
      </c>
      <c r="H37" s="209">
        <v>0</v>
      </c>
      <c r="I37" s="208">
        <v>0</v>
      </c>
      <c r="J37" t="s" s="210">
        <v>131</v>
      </c>
      <c r="K37" t="s" s="211">
        <v>37</v>
      </c>
      <c r="L37" t="s" s="212">
        <v>132</v>
      </c>
      <c r="M37" t="s" s="212">
        <v>133</v>
      </c>
      <c r="N37" t="s" s="213">
        <v>133</v>
      </c>
    </row>
    <row r="38" ht="25.05" customHeight="1">
      <c r="A38" t="s" s="129">
        <v>444</v>
      </c>
      <c r="B38" t="s" s="130">
        <v>445</v>
      </c>
      <c r="C38" s="131"/>
      <c r="D38" s="132">
        <f>SUM(D39:D40)</f>
        <v>101.7</v>
      </c>
      <c r="E38" s="133">
        <f>SUM(E39:E40)</f>
        <v>101.7</v>
      </c>
      <c r="F38" s="133">
        <f>SUM(F39:F40)</f>
        <v>0</v>
      </c>
      <c r="G38" s="134">
        <f>SUM(G39:G40)</f>
        <v>0</v>
      </c>
      <c r="H38" s="135">
        <f>SUM(H39:H40)</f>
        <v>101.7</v>
      </c>
      <c r="I38" s="134">
        <f>SUM(I39:I40)</f>
        <v>101.7</v>
      </c>
      <c r="J38" t="s" s="136">
        <v>84</v>
      </c>
      <c r="K38" t="s" s="137">
        <v>65</v>
      </c>
      <c r="L38" t="s" s="138">
        <v>109</v>
      </c>
      <c r="M38" t="s" s="138">
        <v>136</v>
      </c>
      <c r="N38" t="s" s="139">
        <v>136</v>
      </c>
    </row>
    <row r="39" ht="13.55" customHeight="1">
      <c r="A39" s="140"/>
      <c r="B39" s="141"/>
      <c r="C39" t="s" s="142">
        <v>419</v>
      </c>
      <c r="D39" s="143">
        <v>17</v>
      </c>
      <c r="E39" s="144">
        <v>17</v>
      </c>
      <c r="F39" s="144">
        <v>0</v>
      </c>
      <c r="G39" s="145">
        <v>0</v>
      </c>
      <c r="H39" s="146">
        <v>17</v>
      </c>
      <c r="I39" s="145">
        <v>17</v>
      </c>
      <c r="J39" t="s" s="147">
        <v>137</v>
      </c>
      <c r="K39" t="s" s="148">
        <v>37</v>
      </c>
      <c r="L39" t="s" s="149">
        <v>138</v>
      </c>
      <c r="M39" t="s" s="149">
        <v>138</v>
      </c>
      <c r="N39" t="s" s="150">
        <v>138</v>
      </c>
    </row>
    <row r="40" ht="14.05" customHeight="1">
      <c r="A40" s="151"/>
      <c r="B40" s="152"/>
      <c r="C40" t="s" s="153">
        <v>446</v>
      </c>
      <c r="D40" s="154">
        <v>84.7</v>
      </c>
      <c r="E40" s="155">
        <v>84.7</v>
      </c>
      <c r="F40" s="155"/>
      <c r="G40" s="156"/>
      <c r="H40" s="157">
        <v>84.7</v>
      </c>
      <c r="I40" s="156">
        <v>84.7</v>
      </c>
      <c r="J40" s="158"/>
      <c r="K40" s="159"/>
      <c r="L40" s="160"/>
      <c r="M40" s="160"/>
      <c r="N40" s="161"/>
    </row>
    <row r="41" ht="14.05" customHeight="1">
      <c r="A41" t="s" s="129">
        <v>447</v>
      </c>
      <c r="B41" t="s" s="130">
        <v>448</v>
      </c>
      <c r="C41" s="131"/>
      <c r="D41" s="132">
        <f>SUM(D42:D43)</f>
        <v>72.90000000000001</v>
      </c>
      <c r="E41" s="133">
        <f>SUM(E42:E43)</f>
        <v>72.90000000000001</v>
      </c>
      <c r="F41" s="133">
        <f>SUM(F42:F43)</f>
        <v>0</v>
      </c>
      <c r="G41" s="134">
        <f>SUM(G42:G43)</f>
        <v>0</v>
      </c>
      <c r="H41" s="135">
        <f>SUM(H42:H43)</f>
        <v>72.90000000000001</v>
      </c>
      <c r="I41" s="134">
        <f>SUM(I42:I43)</f>
        <v>72.90000000000001</v>
      </c>
      <c r="J41" t="s" s="136">
        <v>141</v>
      </c>
      <c r="K41" t="s" s="137">
        <v>65</v>
      </c>
      <c r="L41" t="s" s="138">
        <v>142</v>
      </c>
      <c r="M41" t="s" s="138">
        <v>143</v>
      </c>
      <c r="N41" t="s" s="139">
        <v>143</v>
      </c>
    </row>
    <row r="42" ht="40.5" customHeight="1">
      <c r="A42" s="140"/>
      <c r="B42" s="141"/>
      <c r="C42" t="s" s="142">
        <v>419</v>
      </c>
      <c r="D42" s="143">
        <v>40</v>
      </c>
      <c r="E42" s="144">
        <v>40</v>
      </c>
      <c r="F42" s="144">
        <v>0</v>
      </c>
      <c r="G42" s="145">
        <v>0</v>
      </c>
      <c r="H42" s="146">
        <v>40</v>
      </c>
      <c r="I42" s="145">
        <v>40</v>
      </c>
      <c r="J42" t="s" s="147">
        <v>144</v>
      </c>
      <c r="K42" t="s" s="148">
        <v>40</v>
      </c>
      <c r="L42" t="s" s="149">
        <v>89</v>
      </c>
      <c r="M42" t="s" s="149">
        <v>145</v>
      </c>
      <c r="N42" t="s" s="150">
        <v>145</v>
      </c>
    </row>
    <row r="43" ht="14.05" customHeight="1">
      <c r="A43" s="151"/>
      <c r="B43" s="152"/>
      <c r="C43" t="s" s="153">
        <v>446</v>
      </c>
      <c r="D43" s="154">
        <v>32.9</v>
      </c>
      <c r="E43" s="155">
        <v>32.9</v>
      </c>
      <c r="F43" s="155"/>
      <c r="G43" s="156"/>
      <c r="H43" s="157">
        <v>32.9</v>
      </c>
      <c r="I43" s="156">
        <v>32.9</v>
      </c>
      <c r="J43" s="158"/>
      <c r="K43" s="159"/>
      <c r="L43" s="160"/>
      <c r="M43" s="160"/>
      <c r="N43" s="161"/>
    </row>
    <row r="44" ht="14.55" customHeight="1">
      <c r="A44" t="s" s="174">
        <v>449</v>
      </c>
      <c r="B44" t="s" s="175">
        <v>450</v>
      </c>
      <c r="C44" t="s" s="176">
        <v>446</v>
      </c>
      <c r="D44" s="177">
        <v>5.8</v>
      </c>
      <c r="E44" s="178">
        <v>5.8</v>
      </c>
      <c r="F44" s="178">
        <v>0</v>
      </c>
      <c r="G44" s="179">
        <v>0</v>
      </c>
      <c r="H44" s="180">
        <v>5.8</v>
      </c>
      <c r="I44" s="179">
        <v>5.8</v>
      </c>
      <c r="J44" t="s" s="181">
        <v>148</v>
      </c>
      <c r="K44" t="s" s="182">
        <v>65</v>
      </c>
      <c r="L44" t="s" s="183">
        <v>149</v>
      </c>
      <c r="M44" t="s" s="183">
        <v>149</v>
      </c>
      <c r="N44" t="s" s="184">
        <v>149</v>
      </c>
    </row>
    <row r="45" ht="25.05" customHeight="1">
      <c r="A45" t="s" s="129">
        <v>451</v>
      </c>
      <c r="B45" t="s" s="130">
        <v>452</v>
      </c>
      <c r="C45" s="131"/>
      <c r="D45" s="132">
        <f>SUM(D46:D47)</f>
        <v>630</v>
      </c>
      <c r="E45" s="133">
        <f>SUM(E46:E47)</f>
        <v>630</v>
      </c>
      <c r="F45" s="133">
        <f>SUM(F46:F47)</f>
        <v>0</v>
      </c>
      <c r="G45" s="134">
        <f>SUM(G46:G47)</f>
        <v>0</v>
      </c>
      <c r="H45" s="135">
        <f>SUM(H46:H47)</f>
        <v>630</v>
      </c>
      <c r="I45" s="134">
        <f>SUM(I46:I47)</f>
        <v>630</v>
      </c>
      <c r="J45" t="s" s="136">
        <v>152</v>
      </c>
      <c r="K45" t="s" s="137">
        <v>37</v>
      </c>
      <c r="L45" t="s" s="138">
        <v>124</v>
      </c>
      <c r="M45" t="s" s="138">
        <v>153</v>
      </c>
      <c r="N45" t="s" s="139">
        <v>153</v>
      </c>
    </row>
    <row r="46" ht="13.55" customHeight="1">
      <c r="A46" s="140"/>
      <c r="B46" s="141"/>
      <c r="C46" t="s" s="142">
        <v>420</v>
      </c>
      <c r="D46" s="143">
        <v>490</v>
      </c>
      <c r="E46" s="144">
        <v>490</v>
      </c>
      <c r="F46" s="144">
        <v>0</v>
      </c>
      <c r="G46" s="145">
        <v>0</v>
      </c>
      <c r="H46" s="146">
        <v>490</v>
      </c>
      <c r="I46" s="145">
        <v>490</v>
      </c>
      <c r="J46" s="170"/>
      <c r="K46" s="171"/>
      <c r="L46" s="172"/>
      <c r="M46" s="172"/>
      <c r="N46" s="173"/>
    </row>
    <row r="47" ht="14.05" customHeight="1">
      <c r="A47" s="151"/>
      <c r="B47" s="152"/>
      <c r="C47" t="s" s="153">
        <v>419</v>
      </c>
      <c r="D47" s="154">
        <v>140</v>
      </c>
      <c r="E47" s="155">
        <v>140</v>
      </c>
      <c r="F47" s="155">
        <v>0</v>
      </c>
      <c r="G47" s="156">
        <v>0</v>
      </c>
      <c r="H47" s="157">
        <v>140</v>
      </c>
      <c r="I47" s="156">
        <v>140</v>
      </c>
      <c r="J47" s="158"/>
      <c r="K47" s="159"/>
      <c r="L47" s="160"/>
      <c r="M47" s="160"/>
      <c r="N47" s="161"/>
    </row>
    <row r="48" ht="36.55" customHeight="1">
      <c r="A48" t="s" s="174">
        <v>453</v>
      </c>
      <c r="B48" t="s" s="175">
        <v>454</v>
      </c>
      <c r="C48" t="s" s="176">
        <v>419</v>
      </c>
      <c r="D48" s="177">
        <v>61</v>
      </c>
      <c r="E48" s="178">
        <v>61</v>
      </c>
      <c r="F48" s="178">
        <v>0</v>
      </c>
      <c r="G48" s="179">
        <v>0</v>
      </c>
      <c r="H48" s="180">
        <v>61</v>
      </c>
      <c r="I48" s="179">
        <v>61</v>
      </c>
      <c r="J48" t="s" s="181">
        <v>156</v>
      </c>
      <c r="K48" t="s" s="182">
        <v>37</v>
      </c>
      <c r="L48" t="s" s="183">
        <v>157</v>
      </c>
      <c r="M48" t="s" s="183">
        <v>158</v>
      </c>
      <c r="N48" t="s" s="184">
        <v>158</v>
      </c>
    </row>
    <row r="49" ht="25.05" customHeight="1">
      <c r="A49" t="s" s="192">
        <v>455</v>
      </c>
      <c r="B49" t="s" s="193">
        <v>456</v>
      </c>
      <c r="C49" s="194"/>
      <c r="D49" s="195">
        <f>D50+D51+D52+D53+D54+D55+D59+D62+D64+D65+D66+D69+D70+D73+D75+D79+D80</f>
        <v>19022.2</v>
      </c>
      <c r="E49" s="196">
        <f>E50+E51+E52+E53+E54+E55+E59+E62+E64+E65+E66+E69+E70+E73+E75+E79+E80</f>
        <v>18524.2</v>
      </c>
      <c r="F49" s="196">
        <f>F50+F51+F52+F53+F54+F55+F59+F62+F64+F65+F66+F69+F70+F73+F75+F79+F80</f>
        <v>2521.5</v>
      </c>
      <c r="G49" s="197">
        <f>G50+G51+G52+G53+G54+G55+G59+G62+G64+G65+G66+G69+G70+G73+G75+G79+G80</f>
        <v>498</v>
      </c>
      <c r="H49" s="198">
        <f>H50+H51+H52+H53+H54+H55+H59+H62+H64+H65+H66+H69+H70+H73+H75+H79+H80</f>
        <v>19147.5</v>
      </c>
      <c r="I49" s="197">
        <f>I50+I51+I52+I53+I54+I55+I59+I62+I64+I65+I66+I69+I70+I73+I75+I79+I80</f>
        <v>19142.2</v>
      </c>
      <c r="J49" t="s" s="199">
        <v>161</v>
      </c>
      <c r="K49" t="s" s="200">
        <v>40</v>
      </c>
      <c r="L49" t="s" s="201">
        <v>136</v>
      </c>
      <c r="M49" t="s" s="201">
        <v>110</v>
      </c>
      <c r="N49" t="s" s="202">
        <v>110</v>
      </c>
    </row>
    <row r="50" ht="25.05" customHeight="1">
      <c r="A50" s="203"/>
      <c r="B50" s="204"/>
      <c r="C50" s="205"/>
      <c r="D50" s="206">
        <v>0</v>
      </c>
      <c r="E50" s="207">
        <v>0</v>
      </c>
      <c r="F50" s="207">
        <v>0</v>
      </c>
      <c r="G50" s="208">
        <v>0</v>
      </c>
      <c r="H50" s="209">
        <v>0</v>
      </c>
      <c r="I50" s="208">
        <v>0</v>
      </c>
      <c r="J50" t="s" s="210">
        <v>162</v>
      </c>
      <c r="K50" t="s" s="211">
        <v>40</v>
      </c>
      <c r="L50" t="s" s="212">
        <v>163</v>
      </c>
      <c r="M50" t="s" s="212">
        <v>43</v>
      </c>
      <c r="N50" t="s" s="213">
        <v>43</v>
      </c>
    </row>
    <row r="51" ht="25.55" customHeight="1">
      <c r="A51" t="s" s="174">
        <v>457</v>
      </c>
      <c r="B51" t="s" s="175">
        <v>458</v>
      </c>
      <c r="C51" t="s" s="176">
        <v>419</v>
      </c>
      <c r="D51" s="177">
        <v>1750</v>
      </c>
      <c r="E51" s="178">
        <v>1750</v>
      </c>
      <c r="F51" s="178">
        <v>0</v>
      </c>
      <c r="G51" s="179">
        <v>0</v>
      </c>
      <c r="H51" s="180">
        <v>1800</v>
      </c>
      <c r="I51" s="179">
        <v>1800</v>
      </c>
      <c r="J51" t="s" s="181">
        <v>166</v>
      </c>
      <c r="K51" t="s" s="182">
        <v>37</v>
      </c>
      <c r="L51" t="s" s="183">
        <v>167</v>
      </c>
      <c r="M51" t="s" s="183">
        <v>168</v>
      </c>
      <c r="N51" t="s" s="184">
        <v>168</v>
      </c>
    </row>
    <row r="52" ht="25.55" customHeight="1">
      <c r="A52" t="s" s="174">
        <v>459</v>
      </c>
      <c r="B52" t="s" s="175">
        <v>460</v>
      </c>
      <c r="C52" t="s" s="176">
        <v>419</v>
      </c>
      <c r="D52" s="177">
        <v>30</v>
      </c>
      <c r="E52" s="178">
        <v>30</v>
      </c>
      <c r="F52" s="178">
        <v>0</v>
      </c>
      <c r="G52" s="179">
        <v>0</v>
      </c>
      <c r="H52" s="180">
        <v>30</v>
      </c>
      <c r="I52" s="179">
        <v>30</v>
      </c>
      <c r="J52" t="s" s="181">
        <v>166</v>
      </c>
      <c r="K52" t="s" s="182">
        <v>37</v>
      </c>
      <c r="L52" t="s" s="183">
        <v>171</v>
      </c>
      <c r="M52" t="s" s="183">
        <v>171</v>
      </c>
      <c r="N52" t="s" s="184">
        <v>171</v>
      </c>
    </row>
    <row r="53" ht="25.55" customHeight="1">
      <c r="A53" t="s" s="174">
        <v>461</v>
      </c>
      <c r="B53" t="s" s="175">
        <v>462</v>
      </c>
      <c r="C53" t="s" s="176">
        <v>419</v>
      </c>
      <c r="D53" s="177">
        <v>635</v>
      </c>
      <c r="E53" s="178">
        <v>635</v>
      </c>
      <c r="F53" s="178">
        <v>0</v>
      </c>
      <c r="G53" s="179">
        <v>0</v>
      </c>
      <c r="H53" s="180">
        <v>635</v>
      </c>
      <c r="I53" s="179">
        <v>635</v>
      </c>
      <c r="J53" t="s" s="181">
        <v>174</v>
      </c>
      <c r="K53" t="s" s="182">
        <v>37</v>
      </c>
      <c r="L53" t="s" s="183">
        <v>175</v>
      </c>
      <c r="M53" t="s" s="183">
        <v>176</v>
      </c>
      <c r="N53" t="s" s="184">
        <v>176</v>
      </c>
    </row>
    <row r="54" ht="14.55" customHeight="1">
      <c r="A54" t="s" s="174">
        <v>463</v>
      </c>
      <c r="B54" t="s" s="175">
        <v>464</v>
      </c>
      <c r="C54" t="s" s="176">
        <v>420</v>
      </c>
      <c r="D54" s="177">
        <v>310</v>
      </c>
      <c r="E54" s="178">
        <v>310</v>
      </c>
      <c r="F54" s="178">
        <v>0</v>
      </c>
      <c r="G54" s="179">
        <v>0</v>
      </c>
      <c r="H54" s="180">
        <v>310</v>
      </c>
      <c r="I54" s="179">
        <v>310</v>
      </c>
      <c r="J54" t="s" s="181">
        <v>166</v>
      </c>
      <c r="K54" t="s" s="182">
        <v>37</v>
      </c>
      <c r="L54" t="s" s="183">
        <v>179</v>
      </c>
      <c r="M54" t="s" s="183">
        <v>179</v>
      </c>
      <c r="N54" t="s" s="184">
        <v>179</v>
      </c>
    </row>
    <row r="55" ht="25.05" customHeight="1">
      <c r="A55" t="s" s="129">
        <v>465</v>
      </c>
      <c r="B55" t="s" s="130">
        <v>466</v>
      </c>
      <c r="C55" s="131"/>
      <c r="D55" s="132">
        <f>SUM(D56:D58)</f>
        <v>3923.4</v>
      </c>
      <c r="E55" s="133">
        <f>SUM(E56:E58)</f>
        <v>3923.4</v>
      </c>
      <c r="F55" s="133">
        <f>SUM(F56:F58)</f>
        <v>0</v>
      </c>
      <c r="G55" s="134">
        <f>SUM(G56:G58)</f>
        <v>0</v>
      </c>
      <c r="H55" s="135">
        <f>SUM(H56:H58)</f>
        <v>3923.4</v>
      </c>
      <c r="I55" s="134">
        <f>SUM(I56:I58)</f>
        <v>3923.4</v>
      </c>
      <c r="J55" t="s" s="136">
        <v>182</v>
      </c>
      <c r="K55" t="s" s="137">
        <v>37</v>
      </c>
      <c r="L55" t="s" s="138">
        <v>183</v>
      </c>
      <c r="M55" t="s" s="138">
        <v>183</v>
      </c>
      <c r="N55" t="s" s="139">
        <v>183</v>
      </c>
    </row>
    <row r="56" ht="24.55" customHeight="1">
      <c r="A56" s="140"/>
      <c r="B56" s="141"/>
      <c r="C56" t="s" s="142">
        <v>420</v>
      </c>
      <c r="D56" s="143">
        <v>0.5</v>
      </c>
      <c r="E56" s="144">
        <v>0.5</v>
      </c>
      <c r="F56" s="144">
        <v>0</v>
      </c>
      <c r="G56" s="145">
        <v>0</v>
      </c>
      <c r="H56" s="146">
        <v>0.5</v>
      </c>
      <c r="I56" s="145">
        <v>0.5</v>
      </c>
      <c r="J56" t="s" s="147">
        <v>184</v>
      </c>
      <c r="K56" t="s" s="148">
        <v>65</v>
      </c>
      <c r="L56" t="s" s="149">
        <v>185</v>
      </c>
      <c r="M56" t="s" s="149">
        <v>186</v>
      </c>
      <c r="N56" t="s" s="150">
        <v>187</v>
      </c>
    </row>
    <row r="57" ht="13.55" customHeight="1">
      <c r="A57" s="140"/>
      <c r="B57" s="141"/>
      <c r="C57" t="s" s="142">
        <v>419</v>
      </c>
      <c r="D57" s="143">
        <v>440</v>
      </c>
      <c r="E57" s="144">
        <v>440</v>
      </c>
      <c r="F57" s="144"/>
      <c r="G57" s="145"/>
      <c r="H57" s="146">
        <v>440</v>
      </c>
      <c r="I57" s="145">
        <v>440</v>
      </c>
      <c r="J57" s="170"/>
      <c r="K57" s="171"/>
      <c r="L57" s="172"/>
      <c r="M57" s="172"/>
      <c r="N57" s="173"/>
    </row>
    <row r="58" ht="14.05" customHeight="1">
      <c r="A58" s="151"/>
      <c r="B58" s="152"/>
      <c r="C58" t="s" s="153">
        <v>446</v>
      </c>
      <c r="D58" s="154">
        <v>3482.9</v>
      </c>
      <c r="E58" s="155">
        <v>3482.9</v>
      </c>
      <c r="F58" s="155"/>
      <c r="G58" s="156"/>
      <c r="H58" s="157">
        <v>3482.9</v>
      </c>
      <c r="I58" s="156">
        <v>3482.9</v>
      </c>
      <c r="J58" s="158"/>
      <c r="K58" s="159"/>
      <c r="L58" s="160"/>
      <c r="M58" s="160"/>
      <c r="N58" s="161"/>
    </row>
    <row r="59" ht="14.05" customHeight="1">
      <c r="A59" t="s" s="129">
        <v>467</v>
      </c>
      <c r="B59" t="s" s="130">
        <v>468</v>
      </c>
      <c r="C59" s="131"/>
      <c r="D59" s="132">
        <f>SUM(D60:D61)</f>
        <v>7975</v>
      </c>
      <c r="E59" s="133">
        <f>SUM(E60:E61)</f>
        <v>7975</v>
      </c>
      <c r="F59" s="133">
        <f>SUM(F60:F61)</f>
        <v>0</v>
      </c>
      <c r="G59" s="134">
        <f>SUM(G60:G61)</f>
        <v>0</v>
      </c>
      <c r="H59" s="135">
        <f>SUM(H60:H61)</f>
        <v>7975</v>
      </c>
      <c r="I59" s="134">
        <f>SUM(I60:I61)</f>
        <v>7975</v>
      </c>
      <c r="J59" t="s" s="136">
        <v>190</v>
      </c>
      <c r="K59" t="s" s="137">
        <v>37</v>
      </c>
      <c r="L59" t="s" s="138">
        <v>191</v>
      </c>
      <c r="M59" t="s" s="138">
        <v>191</v>
      </c>
      <c r="N59" t="s" s="139">
        <v>191</v>
      </c>
    </row>
    <row r="60" ht="13.55" customHeight="1">
      <c r="A60" s="140"/>
      <c r="B60" s="141"/>
      <c r="C60" t="s" s="142">
        <v>419</v>
      </c>
      <c r="D60" s="143">
        <v>90</v>
      </c>
      <c r="E60" s="144">
        <v>90</v>
      </c>
      <c r="F60" s="144">
        <v>0</v>
      </c>
      <c r="G60" s="145">
        <v>0</v>
      </c>
      <c r="H60" s="146">
        <v>90</v>
      </c>
      <c r="I60" s="145">
        <v>90</v>
      </c>
      <c r="J60" s="170"/>
      <c r="K60" s="171"/>
      <c r="L60" s="172"/>
      <c r="M60" s="172"/>
      <c r="N60" s="173"/>
    </row>
    <row r="61" ht="14.05" customHeight="1">
      <c r="A61" s="151"/>
      <c r="B61" s="152"/>
      <c r="C61" t="s" s="153">
        <v>446</v>
      </c>
      <c r="D61" s="154">
        <v>7885</v>
      </c>
      <c r="E61" s="155">
        <v>7885</v>
      </c>
      <c r="F61" s="155">
        <v>0</v>
      </c>
      <c r="G61" s="156">
        <v>0</v>
      </c>
      <c r="H61" s="157">
        <v>7885</v>
      </c>
      <c r="I61" s="156">
        <v>7885</v>
      </c>
      <c r="J61" s="158"/>
      <c r="K61" s="159"/>
      <c r="L61" s="160"/>
      <c r="M61" s="160"/>
      <c r="N61" s="161"/>
    </row>
    <row r="62" ht="14.05" customHeight="1">
      <c r="A62" t="s" s="129">
        <v>469</v>
      </c>
      <c r="B62" t="s" s="130">
        <v>470</v>
      </c>
      <c r="C62" s="131"/>
      <c r="D62" s="132">
        <f>SUM(D63:D63)</f>
        <v>809</v>
      </c>
      <c r="E62" s="133">
        <f>SUM(E63:E63)</f>
        <v>809</v>
      </c>
      <c r="F62" s="133">
        <f>SUM(F63:F63)</f>
        <v>0</v>
      </c>
      <c r="G62" s="134">
        <f>SUM(G63:G63)</f>
        <v>0</v>
      </c>
      <c r="H62" s="135">
        <f>SUM(H63:H63)</f>
        <v>851.2</v>
      </c>
      <c r="I62" s="134">
        <f>SUM(I63:I63)</f>
        <v>876.4</v>
      </c>
      <c r="J62" t="s" s="136">
        <v>166</v>
      </c>
      <c r="K62" t="s" s="137">
        <v>37</v>
      </c>
      <c r="L62" t="s" s="138">
        <v>194</v>
      </c>
      <c r="M62" t="s" s="138">
        <v>194</v>
      </c>
      <c r="N62" t="s" s="139">
        <v>194</v>
      </c>
    </row>
    <row r="63" ht="14.05" customHeight="1">
      <c r="A63" s="151"/>
      <c r="B63" s="152"/>
      <c r="C63" t="s" s="153">
        <v>420</v>
      </c>
      <c r="D63" s="154">
        <v>809</v>
      </c>
      <c r="E63" s="155">
        <v>809</v>
      </c>
      <c r="F63" s="155">
        <v>0</v>
      </c>
      <c r="G63" s="156">
        <v>0</v>
      </c>
      <c r="H63" s="157">
        <v>851.2</v>
      </c>
      <c r="I63" s="156">
        <v>876.4</v>
      </c>
      <c r="J63" s="158"/>
      <c r="K63" s="159"/>
      <c r="L63" s="160"/>
      <c r="M63" s="160"/>
      <c r="N63" s="161"/>
    </row>
    <row r="64" ht="25.55" customHeight="1">
      <c r="A64" t="s" s="174">
        <v>471</v>
      </c>
      <c r="B64" t="s" s="175">
        <v>472</v>
      </c>
      <c r="C64" t="s" s="176">
        <v>420</v>
      </c>
      <c r="D64" s="177">
        <v>40.6</v>
      </c>
      <c r="E64" s="178">
        <v>40.6</v>
      </c>
      <c r="F64" s="178">
        <v>0</v>
      </c>
      <c r="G64" s="179">
        <v>0</v>
      </c>
      <c r="H64" s="180">
        <v>41</v>
      </c>
      <c r="I64" s="179">
        <v>41</v>
      </c>
      <c r="J64" t="s" s="181">
        <v>166</v>
      </c>
      <c r="K64" t="s" s="182">
        <v>37</v>
      </c>
      <c r="L64" t="s" s="183">
        <v>197</v>
      </c>
      <c r="M64" t="s" s="183">
        <v>197</v>
      </c>
      <c r="N64" t="s" s="184">
        <v>197</v>
      </c>
    </row>
    <row r="65" ht="25.55" customHeight="1">
      <c r="A65" t="s" s="174">
        <v>473</v>
      </c>
      <c r="B65" t="s" s="175">
        <v>474</v>
      </c>
      <c r="C65" t="s" s="176">
        <v>419</v>
      </c>
      <c r="D65" s="177">
        <v>10</v>
      </c>
      <c r="E65" s="178">
        <v>10</v>
      </c>
      <c r="F65" s="178">
        <v>0</v>
      </c>
      <c r="G65" s="179">
        <v>0</v>
      </c>
      <c r="H65" s="180">
        <v>25</v>
      </c>
      <c r="I65" s="179">
        <v>25</v>
      </c>
      <c r="J65" t="s" s="181">
        <v>166</v>
      </c>
      <c r="K65" t="s" s="182">
        <v>37</v>
      </c>
      <c r="L65" t="s" s="183">
        <v>200</v>
      </c>
      <c r="M65" t="s" s="183">
        <v>201</v>
      </c>
      <c r="N65" t="s" s="184">
        <v>123</v>
      </c>
    </row>
    <row r="66" ht="25.05" customHeight="1">
      <c r="A66" t="s" s="129">
        <v>475</v>
      </c>
      <c r="B66" t="s" s="130">
        <v>476</v>
      </c>
      <c r="C66" s="131"/>
      <c r="D66" s="132">
        <f>SUM(D67:D68)</f>
        <v>222.9</v>
      </c>
      <c r="E66" s="133">
        <f>SUM(E67:E68)</f>
        <v>222.9</v>
      </c>
      <c r="F66" s="133">
        <f>SUM(F67:F68)</f>
        <v>197.2</v>
      </c>
      <c r="G66" s="134">
        <f>SUM(G67:G68)</f>
        <v>0</v>
      </c>
      <c r="H66" s="135">
        <f>SUM(H67:H68)</f>
        <v>224.5</v>
      </c>
      <c r="I66" s="134">
        <f>SUM(I67:I68)</f>
        <v>227.9</v>
      </c>
      <c r="J66" t="s" s="136">
        <v>204</v>
      </c>
      <c r="K66" t="s" s="137">
        <v>40</v>
      </c>
      <c r="L66" t="s" s="138">
        <v>205</v>
      </c>
      <c r="M66" t="s" s="138">
        <v>205</v>
      </c>
      <c r="N66" t="s" s="139">
        <v>205</v>
      </c>
    </row>
    <row r="67" ht="13.55" customHeight="1">
      <c r="A67" s="140"/>
      <c r="B67" s="141"/>
      <c r="C67" t="s" s="142">
        <v>420</v>
      </c>
      <c r="D67" s="143">
        <v>70.2</v>
      </c>
      <c r="E67" s="144">
        <v>70.2</v>
      </c>
      <c r="F67" s="144">
        <v>52.5</v>
      </c>
      <c r="G67" s="145">
        <v>0</v>
      </c>
      <c r="H67" s="146">
        <v>70.40000000000001</v>
      </c>
      <c r="I67" s="145">
        <v>72.59999999999999</v>
      </c>
      <c r="J67" s="170"/>
      <c r="K67" s="171"/>
      <c r="L67" s="172"/>
      <c r="M67" s="172"/>
      <c r="N67" s="173"/>
    </row>
    <row r="68" ht="14.05" customHeight="1">
      <c r="A68" s="151"/>
      <c r="B68" s="152"/>
      <c r="C68" t="s" s="153">
        <v>446</v>
      </c>
      <c r="D68" s="154">
        <v>152.7</v>
      </c>
      <c r="E68" s="155">
        <v>152.7</v>
      </c>
      <c r="F68" s="155">
        <v>144.7</v>
      </c>
      <c r="G68" s="156">
        <v>0</v>
      </c>
      <c r="H68" s="157">
        <v>154.1</v>
      </c>
      <c r="I68" s="156">
        <v>155.3</v>
      </c>
      <c r="J68" s="158"/>
      <c r="K68" s="159"/>
      <c r="L68" s="160"/>
      <c r="M68" s="160"/>
      <c r="N68" s="161"/>
    </row>
    <row r="69" ht="36.55" customHeight="1">
      <c r="A69" t="s" s="174">
        <v>477</v>
      </c>
      <c r="B69" t="s" s="175">
        <v>478</v>
      </c>
      <c r="C69" t="s" s="176">
        <v>446</v>
      </c>
      <c r="D69" s="177">
        <v>63.1</v>
      </c>
      <c r="E69" s="178">
        <v>50.1</v>
      </c>
      <c r="F69" s="178">
        <v>18.4</v>
      </c>
      <c r="G69" s="179">
        <v>13</v>
      </c>
      <c r="H69" s="180">
        <v>18.9</v>
      </c>
      <c r="I69" s="179">
        <v>18.9</v>
      </c>
      <c r="J69" t="s" s="181">
        <v>208</v>
      </c>
      <c r="K69" t="s" s="182">
        <v>37</v>
      </c>
      <c r="L69" t="s" s="183">
        <v>41</v>
      </c>
      <c r="M69" t="s" s="183">
        <v>41</v>
      </c>
      <c r="N69" t="s" s="184">
        <v>41</v>
      </c>
    </row>
    <row r="70" ht="14.05" customHeight="1">
      <c r="A70" t="s" s="129">
        <v>479</v>
      </c>
      <c r="B70" t="s" s="130">
        <v>480</v>
      </c>
      <c r="C70" s="131"/>
      <c r="D70" s="132">
        <f>SUM(D71:D72)</f>
        <v>572</v>
      </c>
      <c r="E70" s="133">
        <f>SUM(E71:E72)</f>
        <v>87</v>
      </c>
      <c r="F70" s="133">
        <f>SUM(F71:F72)</f>
        <v>0</v>
      </c>
      <c r="G70" s="134">
        <f>SUM(G71:G72)</f>
        <v>485</v>
      </c>
      <c r="H70" s="135">
        <f>SUM(H71:H72)</f>
        <v>632</v>
      </c>
      <c r="I70" s="134">
        <f>SUM(I71:I72)</f>
        <v>632</v>
      </c>
      <c r="J70" t="s" s="136">
        <v>211</v>
      </c>
      <c r="K70" t="s" s="137">
        <v>40</v>
      </c>
      <c r="L70" t="s" s="138">
        <v>212</v>
      </c>
      <c r="M70" t="s" s="138">
        <v>212</v>
      </c>
      <c r="N70" t="s" s="139">
        <v>212</v>
      </c>
    </row>
    <row r="71" ht="13.55" customHeight="1">
      <c r="A71" s="140"/>
      <c r="B71" s="141"/>
      <c r="C71" t="s" s="142">
        <v>419</v>
      </c>
      <c r="D71" s="143">
        <v>570</v>
      </c>
      <c r="E71" s="144">
        <v>85</v>
      </c>
      <c r="F71" s="144">
        <v>0</v>
      </c>
      <c r="G71" s="145">
        <v>485</v>
      </c>
      <c r="H71" s="146">
        <v>630</v>
      </c>
      <c r="I71" s="145">
        <v>630</v>
      </c>
      <c r="J71" t="s" s="147">
        <v>213</v>
      </c>
      <c r="K71" t="s" s="148">
        <v>37</v>
      </c>
      <c r="L71" t="s" s="149">
        <v>214</v>
      </c>
      <c r="M71" t="s" s="149">
        <v>214</v>
      </c>
      <c r="N71" t="s" s="150">
        <v>214</v>
      </c>
    </row>
    <row r="72" ht="25.05" customHeight="1">
      <c r="A72" s="151"/>
      <c r="B72" s="152"/>
      <c r="C72" t="s" s="153">
        <v>446</v>
      </c>
      <c r="D72" s="154">
        <v>2</v>
      </c>
      <c r="E72" s="155">
        <v>2</v>
      </c>
      <c r="F72" s="155">
        <v>0</v>
      </c>
      <c r="G72" s="156">
        <v>0</v>
      </c>
      <c r="H72" s="157">
        <v>2</v>
      </c>
      <c r="I72" s="156">
        <v>2</v>
      </c>
      <c r="J72" t="s" s="164">
        <v>215</v>
      </c>
      <c r="K72" t="s" s="165">
        <v>40</v>
      </c>
      <c r="L72" t="s" s="166">
        <v>212</v>
      </c>
      <c r="M72" t="s" s="166">
        <v>212</v>
      </c>
      <c r="N72" t="s" s="167">
        <v>212</v>
      </c>
    </row>
    <row r="73" ht="36.05" customHeight="1">
      <c r="A73" t="s" s="129">
        <v>481</v>
      </c>
      <c r="B73" t="s" s="130">
        <v>482</v>
      </c>
      <c r="C73" t="s" s="162">
        <v>420</v>
      </c>
      <c r="D73" s="132">
        <f>SUM(D74:D74)+4.8</f>
        <v>4.8</v>
      </c>
      <c r="E73" s="133">
        <f>SUM(E74:E74)+4.8</f>
        <v>4.8</v>
      </c>
      <c r="F73" s="133">
        <f>SUM(F74:F74)</f>
        <v>0</v>
      </c>
      <c r="G73" s="134">
        <f>SUM(G74:G74)</f>
        <v>0</v>
      </c>
      <c r="H73" s="135">
        <f>SUM(H74:H74)+5</f>
        <v>5</v>
      </c>
      <c r="I73" s="134">
        <f>SUM(I74:I74)+5.1</f>
        <v>5.1</v>
      </c>
      <c r="J73" t="s" s="136">
        <v>218</v>
      </c>
      <c r="K73" t="s" s="137">
        <v>37</v>
      </c>
      <c r="L73" t="s" s="138">
        <v>219</v>
      </c>
      <c r="M73" t="s" s="138">
        <v>219</v>
      </c>
      <c r="N73" t="s" s="139">
        <v>219</v>
      </c>
    </row>
    <row r="74" ht="36.05" customHeight="1">
      <c r="A74" s="151"/>
      <c r="B74" s="152"/>
      <c r="C74" s="163"/>
      <c r="D74" s="154">
        <v>0</v>
      </c>
      <c r="E74" s="155">
        <v>0</v>
      </c>
      <c r="F74" s="155">
        <v>0</v>
      </c>
      <c r="G74" s="156">
        <v>0</v>
      </c>
      <c r="H74" s="157">
        <v>0</v>
      </c>
      <c r="I74" s="156">
        <v>0</v>
      </c>
      <c r="J74" t="s" s="164">
        <v>220</v>
      </c>
      <c r="K74" t="s" s="165">
        <v>40</v>
      </c>
      <c r="L74" t="s" s="166">
        <v>221</v>
      </c>
      <c r="M74" t="s" s="166">
        <v>221</v>
      </c>
      <c r="N74" t="s" s="167">
        <v>221</v>
      </c>
    </row>
    <row r="75" ht="69.05" customHeight="1">
      <c r="A75" t="s" s="129">
        <v>483</v>
      </c>
      <c r="B75" t="s" s="130">
        <v>484</v>
      </c>
      <c r="C75" s="131"/>
      <c r="D75" s="132">
        <f>SUM(D76:D78)</f>
        <v>1539.9</v>
      </c>
      <c r="E75" s="133">
        <f>SUM(E76:E78)</f>
        <v>1539.9</v>
      </c>
      <c r="F75" s="133">
        <f>SUM(F76:F78)</f>
        <v>1378.2</v>
      </c>
      <c r="G75" s="134">
        <f>SUM(G76:G78)</f>
        <v>0</v>
      </c>
      <c r="H75" s="135">
        <f>SUM(H76:H78)</f>
        <v>1559.1</v>
      </c>
      <c r="I75" s="134">
        <f>SUM(I76:I78)</f>
        <v>1559.1</v>
      </c>
      <c r="J75" t="s" s="136">
        <v>224</v>
      </c>
      <c r="K75" t="s" s="137">
        <v>37</v>
      </c>
      <c r="L75" t="s" s="138">
        <v>225</v>
      </c>
      <c r="M75" t="s" s="138">
        <v>225</v>
      </c>
      <c r="N75" t="s" s="139">
        <v>226</v>
      </c>
    </row>
    <row r="76" ht="13.55" customHeight="1">
      <c r="A76" s="140"/>
      <c r="B76" s="141"/>
      <c r="C76" t="s" s="142">
        <v>421</v>
      </c>
      <c r="D76" s="143">
        <v>168.9</v>
      </c>
      <c r="E76" s="144">
        <v>168.9</v>
      </c>
      <c r="F76" s="144">
        <v>49.2</v>
      </c>
      <c r="G76" s="145">
        <v>0</v>
      </c>
      <c r="H76" s="146">
        <v>168.9</v>
      </c>
      <c r="I76" s="145">
        <v>168.9</v>
      </c>
      <c r="J76" s="170"/>
      <c r="K76" s="171"/>
      <c r="L76" s="172"/>
      <c r="M76" s="172"/>
      <c r="N76" s="173"/>
    </row>
    <row r="77" ht="13.55" customHeight="1">
      <c r="A77" s="140"/>
      <c r="B77" s="141"/>
      <c r="C77" t="s" s="142">
        <v>420</v>
      </c>
      <c r="D77" s="143">
        <v>825.6</v>
      </c>
      <c r="E77" s="144">
        <v>825.6</v>
      </c>
      <c r="F77" s="144">
        <v>798.9</v>
      </c>
      <c r="G77" s="145">
        <v>0</v>
      </c>
      <c r="H77" s="146">
        <v>844.8</v>
      </c>
      <c r="I77" s="145">
        <v>844.8</v>
      </c>
      <c r="J77" s="170"/>
      <c r="K77" s="171"/>
      <c r="L77" s="172"/>
      <c r="M77" s="172"/>
      <c r="N77" s="173"/>
    </row>
    <row r="78" ht="14.05" customHeight="1">
      <c r="A78" s="151"/>
      <c r="B78" s="152"/>
      <c r="C78" t="s" s="153">
        <v>419</v>
      </c>
      <c r="D78" s="154">
        <v>545.4</v>
      </c>
      <c r="E78" s="155">
        <v>545.4</v>
      </c>
      <c r="F78" s="155">
        <v>530.1</v>
      </c>
      <c r="G78" s="156">
        <v>0</v>
      </c>
      <c r="H78" s="157">
        <v>545.4</v>
      </c>
      <c r="I78" s="156">
        <v>545.4</v>
      </c>
      <c r="J78" s="158"/>
      <c r="K78" s="159"/>
      <c r="L78" s="160"/>
      <c r="M78" s="160"/>
      <c r="N78" s="161"/>
    </row>
    <row r="79" ht="31.5" customHeight="1">
      <c r="A79" t="s" s="174">
        <v>485</v>
      </c>
      <c r="B79" t="s" s="175">
        <v>486</v>
      </c>
      <c r="C79" t="s" s="176">
        <v>446</v>
      </c>
      <c r="D79" s="177">
        <v>73.40000000000001</v>
      </c>
      <c r="E79" s="178">
        <v>73.40000000000001</v>
      </c>
      <c r="F79" s="178">
        <v>64</v>
      </c>
      <c r="G79" s="179">
        <v>0</v>
      </c>
      <c r="H79" s="180">
        <v>73.40000000000001</v>
      </c>
      <c r="I79" s="179">
        <v>73.40000000000001</v>
      </c>
      <c r="J79" t="s" s="181">
        <v>229</v>
      </c>
      <c r="K79" t="s" s="182">
        <v>37</v>
      </c>
      <c r="L79" t="s" s="183">
        <v>230</v>
      </c>
      <c r="M79" t="s" s="183">
        <v>41</v>
      </c>
      <c r="N79" t="s" s="184">
        <v>41</v>
      </c>
    </row>
    <row r="80" ht="69.05" customHeight="1">
      <c r="A80" t="s" s="129">
        <v>487</v>
      </c>
      <c r="B80" t="s" s="130">
        <v>488</v>
      </c>
      <c r="C80" s="131"/>
      <c r="D80" s="132">
        <f>SUM(D81:D84)</f>
        <v>1063.1</v>
      </c>
      <c r="E80" s="133">
        <f>SUM(E81:E84)</f>
        <v>1063.1</v>
      </c>
      <c r="F80" s="133">
        <f>SUM(F81:F84)</f>
        <v>863.7</v>
      </c>
      <c r="G80" s="134">
        <f>SUM(G81:G84)</f>
        <v>0</v>
      </c>
      <c r="H80" s="135">
        <f>SUM(H81:H84)</f>
        <v>1044</v>
      </c>
      <c r="I80" s="134">
        <f>SUM(I81:I84)</f>
        <v>1010</v>
      </c>
      <c r="J80" t="s" s="136">
        <v>233</v>
      </c>
      <c r="K80" t="s" s="137">
        <v>37</v>
      </c>
      <c r="L80" t="s" s="138">
        <v>41</v>
      </c>
      <c r="M80" t="s" s="138">
        <v>41</v>
      </c>
      <c r="N80" t="s" s="139">
        <v>41</v>
      </c>
    </row>
    <row r="81" ht="13.55" customHeight="1">
      <c r="A81" s="140"/>
      <c r="B81" s="141"/>
      <c r="C81" t="s" s="142">
        <v>420</v>
      </c>
      <c r="D81" s="143">
        <v>49.1</v>
      </c>
      <c r="E81" s="144">
        <v>49.1</v>
      </c>
      <c r="F81" s="144">
        <v>48</v>
      </c>
      <c r="G81" s="145">
        <v>0</v>
      </c>
      <c r="H81" s="146">
        <v>49</v>
      </c>
      <c r="I81" s="145">
        <v>49</v>
      </c>
      <c r="J81" t="s" s="147">
        <v>234</v>
      </c>
      <c r="K81" t="s" s="148">
        <v>37</v>
      </c>
      <c r="L81" t="s" s="149">
        <v>212</v>
      </c>
      <c r="M81" t="s" s="149">
        <v>212</v>
      </c>
      <c r="N81" t="s" s="150">
        <v>212</v>
      </c>
    </row>
    <row r="82" ht="13.55" customHeight="1">
      <c r="A82" s="140"/>
      <c r="B82" s="141"/>
      <c r="C82" t="s" s="142">
        <v>419</v>
      </c>
      <c r="D82" s="143">
        <v>846.8</v>
      </c>
      <c r="E82" s="144">
        <v>846.8</v>
      </c>
      <c r="F82" s="144">
        <v>781.7</v>
      </c>
      <c r="G82" s="145"/>
      <c r="H82" s="146">
        <v>830</v>
      </c>
      <c r="I82" s="145">
        <v>830</v>
      </c>
      <c r="J82" s="170"/>
      <c r="K82" s="171"/>
      <c r="L82" s="172"/>
      <c r="M82" s="172"/>
      <c r="N82" s="173"/>
    </row>
    <row r="83" ht="13.55" customHeight="1">
      <c r="A83" s="140"/>
      <c r="B83" s="141"/>
      <c r="C83" t="s" s="142">
        <v>421</v>
      </c>
      <c r="D83" s="143">
        <v>132.7</v>
      </c>
      <c r="E83" s="144">
        <v>132.7</v>
      </c>
      <c r="F83" s="144"/>
      <c r="G83" s="145"/>
      <c r="H83" s="146">
        <v>131</v>
      </c>
      <c r="I83" s="145">
        <v>131</v>
      </c>
      <c r="J83" s="170"/>
      <c r="K83" s="171"/>
      <c r="L83" s="172"/>
      <c r="M83" s="172"/>
      <c r="N83" s="173"/>
    </row>
    <row r="84" ht="14.05" customHeight="1">
      <c r="A84" s="151"/>
      <c r="B84" s="152"/>
      <c r="C84" t="s" s="153">
        <v>489</v>
      </c>
      <c r="D84" s="154">
        <v>34.5</v>
      </c>
      <c r="E84" s="155">
        <v>34.5</v>
      </c>
      <c r="F84" s="155">
        <v>34</v>
      </c>
      <c r="G84" s="156"/>
      <c r="H84" s="157">
        <v>34</v>
      </c>
      <c r="I84" s="156"/>
      <c r="J84" s="158"/>
      <c r="K84" s="159"/>
      <c r="L84" s="160"/>
      <c r="M84" s="160"/>
      <c r="N84" s="161"/>
    </row>
    <row r="85" ht="25.05" customHeight="1">
      <c r="A85" t="s" s="192">
        <v>490</v>
      </c>
      <c r="B85" t="s" s="193">
        <v>491</v>
      </c>
      <c r="C85" s="194"/>
      <c r="D85" s="195">
        <f>D86+D87+D88+D92+D93+D96+D98+D99+D100+D101+D104+D105+D107+D108+D111</f>
        <v>2272.8</v>
      </c>
      <c r="E85" s="196">
        <f>E86+E87+E88+E92+E93+E96+E98+E99+E100+E101+E104+E105+E107+E108+E111</f>
        <v>2234</v>
      </c>
      <c r="F85" s="196">
        <f>F86+F87+F88+F92+F93+F96+F98+F99+F100+F101+F104+F105+F107+F108+F111</f>
        <v>1230.2</v>
      </c>
      <c r="G85" s="197">
        <f>G86+G87+G88+G92+G93+G96+G98+G99+G100+G101+G104+G105+G107+G108+G111</f>
        <v>38.8</v>
      </c>
      <c r="H85" s="198">
        <f>H86+H87+H88+H92+H93+H96+H98+H99+H100+H101+H104+H105+H107+H108+H111</f>
        <v>2256.3</v>
      </c>
      <c r="I85" s="197">
        <f>I86+I87+I88+I92+I93+I96+I98+I99+I100+I101+I104+I105+I107+I108+I111</f>
        <v>2373.8</v>
      </c>
      <c r="J85" t="s" s="199">
        <v>237</v>
      </c>
      <c r="K85" t="s" s="200">
        <v>40</v>
      </c>
      <c r="L85" t="s" s="201">
        <v>38</v>
      </c>
      <c r="M85" t="s" s="201">
        <v>38</v>
      </c>
      <c r="N85" t="s" s="202">
        <v>38</v>
      </c>
    </row>
    <row r="86" ht="25.05" customHeight="1">
      <c r="A86" s="203"/>
      <c r="B86" s="204"/>
      <c r="C86" s="205"/>
      <c r="D86" s="206">
        <v>0</v>
      </c>
      <c r="E86" s="207">
        <v>0</v>
      </c>
      <c r="F86" s="207">
        <v>0</v>
      </c>
      <c r="G86" s="208">
        <v>0</v>
      </c>
      <c r="H86" s="209">
        <v>0</v>
      </c>
      <c r="I86" s="208">
        <v>0</v>
      </c>
      <c r="J86" t="s" s="210">
        <v>238</v>
      </c>
      <c r="K86" t="s" s="211">
        <v>65</v>
      </c>
      <c r="L86" t="s" s="212">
        <v>240</v>
      </c>
      <c r="M86" t="s" s="212">
        <v>85</v>
      </c>
      <c r="N86" t="s" s="213">
        <v>85</v>
      </c>
    </row>
    <row r="87" ht="25.55" customHeight="1">
      <c r="A87" t="s" s="174">
        <v>492</v>
      </c>
      <c r="B87" t="s" s="175">
        <v>493</v>
      </c>
      <c r="C87" t="s" s="176">
        <v>419</v>
      </c>
      <c r="D87" s="177">
        <v>317.5</v>
      </c>
      <c r="E87" s="178">
        <v>317.5</v>
      </c>
      <c r="F87" s="178">
        <v>293.6</v>
      </c>
      <c r="G87" s="179">
        <v>0</v>
      </c>
      <c r="H87" s="180">
        <v>319</v>
      </c>
      <c r="I87" s="179">
        <v>325</v>
      </c>
      <c r="J87" t="s" s="181">
        <v>243</v>
      </c>
      <c r="K87" t="s" s="182">
        <v>37</v>
      </c>
      <c r="L87" t="s" s="183">
        <v>244</v>
      </c>
      <c r="M87" t="s" s="183">
        <v>244</v>
      </c>
      <c r="N87" t="s" s="184">
        <v>244</v>
      </c>
    </row>
    <row r="88" ht="25.05" customHeight="1">
      <c r="A88" t="s" s="129">
        <v>494</v>
      </c>
      <c r="B88" t="s" s="130">
        <v>495</v>
      </c>
      <c r="C88" s="131"/>
      <c r="D88" s="132">
        <f>SUM(D89:D91)</f>
        <v>705.5</v>
      </c>
      <c r="E88" s="133">
        <f>SUM(E89:E91)</f>
        <v>690.5</v>
      </c>
      <c r="F88" s="133">
        <f>SUM(F89:F91)</f>
        <v>420.8</v>
      </c>
      <c r="G88" s="134">
        <f>SUM(G89:G91)</f>
        <v>15</v>
      </c>
      <c r="H88" s="135">
        <f>SUM(H89:H91)</f>
        <v>775</v>
      </c>
      <c r="I88" s="134">
        <f>SUM(I89:I91)</f>
        <v>860</v>
      </c>
      <c r="J88" t="s" s="136">
        <v>243</v>
      </c>
      <c r="K88" t="s" s="137">
        <v>37</v>
      </c>
      <c r="L88" t="s" s="138">
        <v>247</v>
      </c>
      <c r="M88" t="s" s="138">
        <v>247</v>
      </c>
      <c r="N88" t="s" s="139">
        <v>247</v>
      </c>
    </row>
    <row r="89" ht="13.55" customHeight="1">
      <c r="A89" s="140"/>
      <c r="B89" s="141"/>
      <c r="C89" t="s" s="142">
        <v>419</v>
      </c>
      <c r="D89" s="143">
        <v>345.4</v>
      </c>
      <c r="E89" s="144">
        <v>330.4</v>
      </c>
      <c r="F89" s="144">
        <v>324.4</v>
      </c>
      <c r="G89" s="145">
        <v>15</v>
      </c>
      <c r="H89" s="146">
        <v>370</v>
      </c>
      <c r="I89" s="145">
        <v>400</v>
      </c>
      <c r="J89" s="170"/>
      <c r="K89" s="171"/>
      <c r="L89" s="172"/>
      <c r="M89" s="172"/>
      <c r="N89" s="173"/>
    </row>
    <row r="90" ht="13.55" customHeight="1">
      <c r="A90" s="140"/>
      <c r="B90" s="141"/>
      <c r="C90" t="s" s="142">
        <v>421</v>
      </c>
      <c r="D90" s="143">
        <v>262</v>
      </c>
      <c r="E90" s="144">
        <v>262</v>
      </c>
      <c r="F90" s="144">
        <v>0</v>
      </c>
      <c r="G90" s="145">
        <v>0</v>
      </c>
      <c r="H90" s="146">
        <v>300</v>
      </c>
      <c r="I90" s="145">
        <v>350</v>
      </c>
      <c r="J90" s="170"/>
      <c r="K90" s="171"/>
      <c r="L90" s="172"/>
      <c r="M90" s="172"/>
      <c r="N90" s="173"/>
    </row>
    <row r="91" ht="14.05" customHeight="1">
      <c r="A91" s="151"/>
      <c r="B91" s="152"/>
      <c r="C91" t="s" s="153">
        <v>420</v>
      </c>
      <c r="D91" s="154">
        <v>98.09999999999999</v>
      </c>
      <c r="E91" s="155">
        <v>98.09999999999999</v>
      </c>
      <c r="F91" s="155">
        <v>96.40000000000001</v>
      </c>
      <c r="G91" s="156">
        <v>0</v>
      </c>
      <c r="H91" s="157">
        <v>105</v>
      </c>
      <c r="I91" s="156">
        <v>110</v>
      </c>
      <c r="J91" s="158"/>
      <c r="K91" s="159"/>
      <c r="L91" s="160"/>
      <c r="M91" s="160"/>
      <c r="N91" s="161"/>
    </row>
    <row r="92" ht="25.55" customHeight="1">
      <c r="A92" t="s" s="174">
        <v>496</v>
      </c>
      <c r="B92" t="s" s="175">
        <v>497</v>
      </c>
      <c r="C92" t="s" s="176">
        <v>419</v>
      </c>
      <c r="D92" s="177">
        <v>167.4</v>
      </c>
      <c r="E92" s="178">
        <v>167.4</v>
      </c>
      <c r="F92" s="178">
        <v>133.7</v>
      </c>
      <c r="G92" s="179">
        <v>0</v>
      </c>
      <c r="H92" s="180">
        <v>171</v>
      </c>
      <c r="I92" s="179">
        <v>172.5</v>
      </c>
      <c r="J92" t="s" s="181">
        <v>243</v>
      </c>
      <c r="K92" t="s" s="182">
        <v>37</v>
      </c>
      <c r="L92" t="s" s="183">
        <v>250</v>
      </c>
      <c r="M92" t="s" s="183">
        <v>250</v>
      </c>
      <c r="N92" t="s" s="184">
        <v>250</v>
      </c>
    </row>
    <row r="93" ht="47.05" customHeight="1">
      <c r="A93" t="s" s="129">
        <v>498</v>
      </c>
      <c r="B93" t="s" s="130">
        <v>499</v>
      </c>
      <c r="C93" s="131"/>
      <c r="D93" s="132">
        <f>SUM(D94:D95)</f>
        <v>342.3</v>
      </c>
      <c r="E93" s="133">
        <f>SUM(E94:E95)</f>
        <v>342.3</v>
      </c>
      <c r="F93" s="133">
        <f>SUM(F94:F95)</f>
        <v>331.7</v>
      </c>
      <c r="G93" s="134">
        <f>SUM(G94:G95)</f>
        <v>0</v>
      </c>
      <c r="H93" s="135">
        <f>SUM(H94:H95)</f>
        <v>336</v>
      </c>
      <c r="I93" s="134">
        <f>SUM(I94:I95)</f>
        <v>360</v>
      </c>
      <c r="J93" t="s" s="136">
        <v>243</v>
      </c>
      <c r="K93" t="s" s="137">
        <v>37</v>
      </c>
      <c r="L93" t="s" s="138">
        <v>244</v>
      </c>
      <c r="M93" t="s" s="138">
        <v>253</v>
      </c>
      <c r="N93" t="s" s="139">
        <v>254</v>
      </c>
    </row>
    <row r="94" ht="13.55" customHeight="1">
      <c r="A94" s="140"/>
      <c r="B94" s="141"/>
      <c r="C94" t="s" s="142">
        <v>420</v>
      </c>
      <c r="D94" s="143">
        <v>245.3</v>
      </c>
      <c r="E94" s="144">
        <v>245.3</v>
      </c>
      <c r="F94" s="144">
        <v>241</v>
      </c>
      <c r="G94" s="145">
        <v>0</v>
      </c>
      <c r="H94" s="146">
        <v>280</v>
      </c>
      <c r="I94" s="145">
        <v>300</v>
      </c>
      <c r="J94" s="170"/>
      <c r="K94" s="171"/>
      <c r="L94" s="172"/>
      <c r="M94" s="172"/>
      <c r="N94" s="173"/>
    </row>
    <row r="95" ht="14.05" customHeight="1">
      <c r="A95" s="151"/>
      <c r="B95" s="152"/>
      <c r="C95" t="s" s="153">
        <v>419</v>
      </c>
      <c r="D95" s="154">
        <v>97</v>
      </c>
      <c r="E95" s="155">
        <v>97</v>
      </c>
      <c r="F95" s="155">
        <v>90.7</v>
      </c>
      <c r="G95" s="156">
        <v>0</v>
      </c>
      <c r="H95" s="157">
        <v>56</v>
      </c>
      <c r="I95" s="156">
        <v>60</v>
      </c>
      <c r="J95" s="158"/>
      <c r="K95" s="159"/>
      <c r="L95" s="160"/>
      <c r="M95" s="160"/>
      <c r="N95" s="161"/>
    </row>
    <row r="96" ht="36.05" customHeight="1">
      <c r="A96" t="s" s="129">
        <v>500</v>
      </c>
      <c r="B96" t="s" s="130">
        <v>501</v>
      </c>
      <c r="C96" t="s" s="162">
        <v>419</v>
      </c>
      <c r="D96" s="132">
        <f>SUM(D97:D97)+138.1</f>
        <v>138.1</v>
      </c>
      <c r="E96" s="133">
        <f>SUM(E97:E97)+138.1</f>
        <v>138.1</v>
      </c>
      <c r="F96" s="133">
        <f>SUM(F97:F97)</f>
        <v>0</v>
      </c>
      <c r="G96" s="134">
        <f>SUM(G97:G97)</f>
        <v>0</v>
      </c>
      <c r="H96" s="135">
        <f>SUM(H97:H97)+140</f>
        <v>140</v>
      </c>
      <c r="I96" s="134">
        <f>SUM(I97:I97)+140</f>
        <v>140</v>
      </c>
      <c r="J96" t="s" s="136">
        <v>257</v>
      </c>
      <c r="K96" t="s" s="137">
        <v>65</v>
      </c>
      <c r="L96" t="s" s="138">
        <v>149</v>
      </c>
      <c r="M96" t="s" s="138">
        <v>149</v>
      </c>
      <c r="N96" t="s" s="139">
        <v>149</v>
      </c>
    </row>
    <row r="97" ht="14.05" customHeight="1">
      <c r="A97" s="151"/>
      <c r="B97" s="152"/>
      <c r="C97" s="163"/>
      <c r="D97" s="154">
        <v>0</v>
      </c>
      <c r="E97" s="155">
        <v>0</v>
      </c>
      <c r="F97" s="155">
        <v>0</v>
      </c>
      <c r="G97" s="156">
        <v>0</v>
      </c>
      <c r="H97" s="157">
        <v>0</v>
      </c>
      <c r="I97" s="156">
        <v>0</v>
      </c>
      <c r="J97" t="s" s="164">
        <v>229</v>
      </c>
      <c r="K97" t="s" s="165">
        <v>37</v>
      </c>
      <c r="L97" t="s" s="166">
        <v>124</v>
      </c>
      <c r="M97" t="s" s="166">
        <v>153</v>
      </c>
      <c r="N97" t="s" s="167">
        <v>153</v>
      </c>
    </row>
    <row r="98" ht="36.55" customHeight="1">
      <c r="A98" t="s" s="174">
        <v>502</v>
      </c>
      <c r="B98" t="s" s="175">
        <v>503</v>
      </c>
      <c r="C98" t="s" s="176">
        <v>420</v>
      </c>
      <c r="D98" s="177">
        <v>26</v>
      </c>
      <c r="E98" s="178">
        <v>26</v>
      </c>
      <c r="F98" s="178">
        <v>0</v>
      </c>
      <c r="G98" s="179">
        <v>0</v>
      </c>
      <c r="H98" s="180">
        <v>26</v>
      </c>
      <c r="I98" s="179">
        <v>26</v>
      </c>
      <c r="J98" t="s" s="181">
        <v>260</v>
      </c>
      <c r="K98" t="s" s="182">
        <v>37</v>
      </c>
      <c r="L98" t="s" s="183">
        <v>261</v>
      </c>
      <c r="M98" t="s" s="183">
        <v>261</v>
      </c>
      <c r="N98" t="s" s="184">
        <v>261</v>
      </c>
    </row>
    <row r="99" ht="12.75" customHeight="1" hidden="1">
      <c r="A99" s="187"/>
      <c r="B99" s="188"/>
      <c r="C99" s="189"/>
      <c r="D99" s="177"/>
      <c r="E99" s="178"/>
      <c r="F99" s="178"/>
      <c r="G99" s="179"/>
      <c r="H99" s="180"/>
      <c r="I99" s="179"/>
      <c r="J99" s="190"/>
      <c r="K99" s="191"/>
      <c r="L99" s="185"/>
      <c r="M99" s="185"/>
      <c r="N99" s="186"/>
    </row>
    <row r="100" ht="36.55" customHeight="1">
      <c r="A100" t="s" s="174">
        <v>504</v>
      </c>
      <c r="B100" t="s" s="175">
        <v>505</v>
      </c>
      <c r="C100" t="s" s="176">
        <v>419</v>
      </c>
      <c r="D100" s="177">
        <v>97.90000000000001</v>
      </c>
      <c r="E100" s="178">
        <v>74.09999999999999</v>
      </c>
      <c r="F100" s="178">
        <v>5.8</v>
      </c>
      <c r="G100" s="179">
        <v>23.8</v>
      </c>
      <c r="H100" s="180">
        <v>0</v>
      </c>
      <c r="I100" s="179">
        <v>0</v>
      </c>
      <c r="J100" t="s" s="181">
        <v>264</v>
      </c>
      <c r="K100" t="s" s="182">
        <v>265</v>
      </c>
      <c r="L100" t="s" s="183">
        <v>124</v>
      </c>
      <c r="M100" s="185"/>
      <c r="N100" s="186"/>
    </row>
    <row r="101" ht="14.05" customHeight="1">
      <c r="A101" t="s" s="129">
        <v>506</v>
      </c>
      <c r="B101" t="s" s="130">
        <v>507</v>
      </c>
      <c r="C101" s="131"/>
      <c r="D101" s="132">
        <f>SUM(D102:D103)</f>
        <v>250.8</v>
      </c>
      <c r="E101" s="133">
        <f>SUM(E102:E103)</f>
        <v>250.8</v>
      </c>
      <c r="F101" s="133">
        <f>SUM(F102:F103)</f>
        <v>0</v>
      </c>
      <c r="G101" s="134">
        <f>SUM(G102:G103)</f>
        <v>0</v>
      </c>
      <c r="H101" s="135">
        <f>SUM(H102:H103)</f>
        <v>250.8</v>
      </c>
      <c r="I101" s="134">
        <f>SUM(I102:I103)</f>
        <v>250.8</v>
      </c>
      <c r="J101" t="s" s="136">
        <v>268</v>
      </c>
      <c r="K101" t="s" s="137">
        <v>37</v>
      </c>
      <c r="L101" t="s" s="138">
        <v>269</v>
      </c>
      <c r="M101" t="s" s="138">
        <v>270</v>
      </c>
      <c r="N101" t="s" s="139">
        <v>244</v>
      </c>
    </row>
    <row r="102" ht="13.55" customHeight="1">
      <c r="A102" s="140"/>
      <c r="B102" s="141"/>
      <c r="C102" t="s" s="142">
        <v>420</v>
      </c>
      <c r="D102" s="143">
        <v>197.6</v>
      </c>
      <c r="E102" s="144">
        <v>197.6</v>
      </c>
      <c r="F102" s="144">
        <v>0</v>
      </c>
      <c r="G102" s="145">
        <v>0</v>
      </c>
      <c r="H102" s="146">
        <v>197.6</v>
      </c>
      <c r="I102" s="145">
        <v>197.6</v>
      </c>
      <c r="J102" s="170"/>
      <c r="K102" s="171"/>
      <c r="L102" s="172"/>
      <c r="M102" s="172"/>
      <c r="N102" s="173"/>
    </row>
    <row r="103" ht="14.05" customHeight="1">
      <c r="A103" s="151"/>
      <c r="B103" s="152"/>
      <c r="C103" t="s" s="153">
        <v>419</v>
      </c>
      <c r="D103" s="154">
        <v>53.2</v>
      </c>
      <c r="E103" s="155">
        <v>53.2</v>
      </c>
      <c r="F103" s="155">
        <v>0</v>
      </c>
      <c r="G103" s="156">
        <v>0</v>
      </c>
      <c r="H103" s="157">
        <v>53.2</v>
      </c>
      <c r="I103" s="156">
        <v>53.2</v>
      </c>
      <c r="J103" s="158"/>
      <c r="K103" s="159"/>
      <c r="L103" s="160"/>
      <c r="M103" s="160"/>
      <c r="N103" s="161"/>
    </row>
    <row r="104" ht="36.55" customHeight="1">
      <c r="A104" t="s" s="174">
        <v>508</v>
      </c>
      <c r="B104" t="s" s="175">
        <v>509</v>
      </c>
      <c r="C104" t="s" s="176">
        <v>419</v>
      </c>
      <c r="D104" s="177">
        <v>1</v>
      </c>
      <c r="E104" s="178">
        <v>1</v>
      </c>
      <c r="F104" s="178">
        <v>0</v>
      </c>
      <c r="G104" s="179">
        <v>0</v>
      </c>
      <c r="H104" s="180">
        <v>1</v>
      </c>
      <c r="I104" s="179">
        <v>1</v>
      </c>
      <c r="J104" t="s" s="181">
        <v>273</v>
      </c>
      <c r="K104" t="s" s="182">
        <v>65</v>
      </c>
      <c r="L104" t="s" s="183">
        <v>221</v>
      </c>
      <c r="M104" t="s" s="183">
        <v>221</v>
      </c>
      <c r="N104" t="s" s="184">
        <v>221</v>
      </c>
    </row>
    <row r="105" ht="47.05" customHeight="1">
      <c r="A105" t="s" s="129">
        <v>510</v>
      </c>
      <c r="B105" t="s" s="130">
        <v>511</v>
      </c>
      <c r="C105" t="s" s="162">
        <v>420</v>
      </c>
      <c r="D105" s="132">
        <f>SUM(D106:D106)+22.1</f>
        <v>22.1</v>
      </c>
      <c r="E105" s="133">
        <f>SUM(E106:E106)+22.1</f>
        <v>22.1</v>
      </c>
      <c r="F105" s="133">
        <f>SUM(F106:F106)+20.2</f>
        <v>20.2</v>
      </c>
      <c r="G105" s="134">
        <f>SUM(G106:G106)</f>
        <v>0</v>
      </c>
      <c r="H105" s="135">
        <f>SUM(H106:H106)+22.1</f>
        <v>22.1</v>
      </c>
      <c r="I105" s="134">
        <f>SUM(I106:I106)+22.1</f>
        <v>22.1</v>
      </c>
      <c r="J105" t="s" s="136">
        <v>276</v>
      </c>
      <c r="K105" t="s" s="137">
        <v>37</v>
      </c>
      <c r="L105" t="s" s="138">
        <v>277</v>
      </c>
      <c r="M105" t="s" s="138">
        <v>277</v>
      </c>
      <c r="N105" t="s" s="139">
        <v>277</v>
      </c>
    </row>
    <row r="106" ht="36.05" customHeight="1">
      <c r="A106" s="151"/>
      <c r="B106" s="152"/>
      <c r="C106" s="163"/>
      <c r="D106" s="154">
        <v>0</v>
      </c>
      <c r="E106" s="155">
        <v>0</v>
      </c>
      <c r="F106" s="155">
        <v>0</v>
      </c>
      <c r="G106" s="156">
        <v>0</v>
      </c>
      <c r="H106" s="157">
        <v>0</v>
      </c>
      <c r="I106" s="156">
        <v>0</v>
      </c>
      <c r="J106" t="s" s="164">
        <v>278</v>
      </c>
      <c r="K106" t="s" s="165">
        <v>40</v>
      </c>
      <c r="L106" t="s" s="166">
        <v>110</v>
      </c>
      <c r="M106" t="s" s="166">
        <v>110</v>
      </c>
      <c r="N106" t="s" s="167">
        <v>110</v>
      </c>
    </row>
    <row r="107" ht="25.55" customHeight="1">
      <c r="A107" t="s" s="174">
        <v>512</v>
      </c>
      <c r="B107" t="s" s="175">
        <v>513</v>
      </c>
      <c r="C107" t="s" s="176">
        <v>419</v>
      </c>
      <c r="D107" s="177">
        <v>1.8</v>
      </c>
      <c r="E107" s="178">
        <v>1.8</v>
      </c>
      <c r="F107" s="178">
        <v>0</v>
      </c>
      <c r="G107" s="179">
        <v>0</v>
      </c>
      <c r="H107" s="180">
        <v>1.8</v>
      </c>
      <c r="I107" s="179">
        <v>1.8</v>
      </c>
      <c r="J107" t="s" s="181">
        <v>281</v>
      </c>
      <c r="K107" t="s" s="182">
        <v>40</v>
      </c>
      <c r="L107" t="s" s="183">
        <v>96</v>
      </c>
      <c r="M107" t="s" s="183">
        <v>96</v>
      </c>
      <c r="N107" t="s" s="184">
        <v>96</v>
      </c>
    </row>
    <row r="108" ht="25.05" customHeight="1">
      <c r="A108" t="s" s="129">
        <v>514</v>
      </c>
      <c r="B108" t="s" s="130">
        <v>515</v>
      </c>
      <c r="C108" s="131"/>
      <c r="D108" s="132">
        <f>SUM(D109:D110)</f>
        <v>182.4</v>
      </c>
      <c r="E108" s="133">
        <f>SUM(E109:E110)</f>
        <v>182.4</v>
      </c>
      <c r="F108" s="133">
        <f>SUM(F109:F110)</f>
        <v>4.7</v>
      </c>
      <c r="G108" s="134">
        <f>SUM(G109:G110)</f>
        <v>0</v>
      </c>
      <c r="H108" s="135">
        <f>SUM(H109:H110)</f>
        <v>192.6</v>
      </c>
      <c r="I108" s="134">
        <f>SUM(I109:I110)</f>
        <v>192.6</v>
      </c>
      <c r="J108" t="s" s="136">
        <v>284</v>
      </c>
      <c r="K108" t="s" s="137">
        <v>65</v>
      </c>
      <c r="L108" t="s" s="138">
        <v>219</v>
      </c>
      <c r="M108" t="s" s="138">
        <v>219</v>
      </c>
      <c r="N108" t="s" s="139">
        <v>219</v>
      </c>
    </row>
    <row r="109" ht="24.55" customHeight="1">
      <c r="A109" s="140"/>
      <c r="B109" s="141"/>
      <c r="C109" t="s" s="142">
        <v>419</v>
      </c>
      <c r="D109" s="143">
        <v>60</v>
      </c>
      <c r="E109" s="144">
        <v>60</v>
      </c>
      <c r="F109" s="144">
        <v>0</v>
      </c>
      <c r="G109" s="145">
        <v>0</v>
      </c>
      <c r="H109" s="146">
        <v>70</v>
      </c>
      <c r="I109" s="145">
        <v>70</v>
      </c>
      <c r="J109" t="s" s="147">
        <v>285</v>
      </c>
      <c r="K109" t="s" s="148">
        <v>40</v>
      </c>
      <c r="L109" t="s" s="149">
        <v>136</v>
      </c>
      <c r="M109" t="s" s="149">
        <v>286</v>
      </c>
      <c r="N109" t="s" s="150">
        <v>286</v>
      </c>
    </row>
    <row r="110" ht="14.05" customHeight="1">
      <c r="A110" s="151"/>
      <c r="B110" s="152"/>
      <c r="C110" t="s" s="153">
        <v>420</v>
      </c>
      <c r="D110" s="154">
        <v>122.4</v>
      </c>
      <c r="E110" s="155">
        <v>122.4</v>
      </c>
      <c r="F110" s="155">
        <v>4.7</v>
      </c>
      <c r="G110" s="156"/>
      <c r="H110" s="157">
        <v>122.6</v>
      </c>
      <c r="I110" s="156">
        <v>122.6</v>
      </c>
      <c r="J110" s="158"/>
      <c r="K110" s="159"/>
      <c r="L110" s="160"/>
      <c r="M110" s="160"/>
      <c r="N110" s="161"/>
    </row>
    <row r="111" ht="36.55" customHeight="1">
      <c r="A111" t="s" s="174">
        <v>516</v>
      </c>
      <c r="B111" t="s" s="175">
        <v>517</v>
      </c>
      <c r="C111" t="s" s="176">
        <v>420</v>
      </c>
      <c r="D111" s="177">
        <v>20</v>
      </c>
      <c r="E111" s="178">
        <v>20</v>
      </c>
      <c r="F111" s="178">
        <v>19.7</v>
      </c>
      <c r="G111" s="179">
        <v>0</v>
      </c>
      <c r="H111" s="180">
        <v>21</v>
      </c>
      <c r="I111" s="179">
        <v>22</v>
      </c>
      <c r="J111" t="s" s="181">
        <v>289</v>
      </c>
      <c r="K111" t="s" s="182">
        <v>65</v>
      </c>
      <c r="L111" t="s" s="183">
        <v>89</v>
      </c>
      <c r="M111" t="s" s="183">
        <v>89</v>
      </c>
      <c r="N111" t="s" s="184">
        <v>89</v>
      </c>
    </row>
    <row r="112" ht="25.55" customHeight="1">
      <c r="A112" t="s" s="118">
        <v>518</v>
      </c>
      <c r="B112" t="s" s="119">
        <v>519</v>
      </c>
      <c r="C112" s="120"/>
      <c r="D112" s="121">
        <f>D113+D117+D118+D121+D122</f>
        <v>388.4</v>
      </c>
      <c r="E112" s="122">
        <f>E113+E117+E118+E121+E122</f>
        <v>298.4</v>
      </c>
      <c r="F112" s="122">
        <f>F113+F117+F118+F121+F122</f>
        <v>61.9</v>
      </c>
      <c r="G112" s="123">
        <f>G113+G117+G118+G121+G122</f>
        <v>90</v>
      </c>
      <c r="H112" s="124">
        <f>H113+H117+H118+H121+H122</f>
        <v>353.7</v>
      </c>
      <c r="I112" s="123">
        <f>I113+I117+I118+I121+I122</f>
        <v>354.5</v>
      </c>
      <c r="J112" t="s" s="125">
        <v>292</v>
      </c>
      <c r="K112" t="s" s="126">
        <v>239</v>
      </c>
      <c r="L112" t="s" s="127">
        <v>219</v>
      </c>
      <c r="M112" t="s" s="127">
        <v>293</v>
      </c>
      <c r="N112" t="s" s="128">
        <v>294</v>
      </c>
    </row>
    <row r="113" ht="14.05" customHeight="1">
      <c r="A113" t="s" s="129">
        <v>520</v>
      </c>
      <c r="B113" t="s" s="130">
        <v>521</v>
      </c>
      <c r="C113" t="s" s="162">
        <v>419</v>
      </c>
      <c r="D113" s="132">
        <f>SUM(D114:D116)+105</f>
        <v>105</v>
      </c>
      <c r="E113" s="133">
        <f>SUM(E114:E116)+45</f>
        <v>45</v>
      </c>
      <c r="F113" s="133">
        <f>SUM(F114:F116)</f>
        <v>0</v>
      </c>
      <c r="G113" s="134">
        <f>SUM(G114:G116)+60</f>
        <v>60</v>
      </c>
      <c r="H113" s="135">
        <f>SUM(H114:H116)+50</f>
        <v>50</v>
      </c>
      <c r="I113" s="134">
        <f>SUM(I114:I116)+50</f>
        <v>50</v>
      </c>
      <c r="J113" t="s" s="136">
        <v>297</v>
      </c>
      <c r="K113" t="s" s="137">
        <v>65</v>
      </c>
      <c r="L113" t="s" s="138">
        <v>221</v>
      </c>
      <c r="M113" t="s" s="138">
        <v>221</v>
      </c>
      <c r="N113" t="s" s="139">
        <v>221</v>
      </c>
    </row>
    <row r="114" ht="13.55" customHeight="1">
      <c r="A114" s="140"/>
      <c r="B114" s="141"/>
      <c r="C114" s="214"/>
      <c r="D114" s="143">
        <v>0</v>
      </c>
      <c r="E114" s="144">
        <v>0</v>
      </c>
      <c r="F114" s="144">
        <v>0</v>
      </c>
      <c r="G114" s="145">
        <v>0</v>
      </c>
      <c r="H114" s="146">
        <v>0</v>
      </c>
      <c r="I114" s="145">
        <v>0</v>
      </c>
      <c r="J114" t="s" s="147">
        <v>298</v>
      </c>
      <c r="K114" t="s" s="148">
        <v>37</v>
      </c>
      <c r="L114" t="s" s="149">
        <v>145</v>
      </c>
      <c r="M114" t="s" s="149">
        <v>145</v>
      </c>
      <c r="N114" t="s" s="150">
        <v>145</v>
      </c>
    </row>
    <row r="115" ht="13.55" customHeight="1">
      <c r="A115" s="140"/>
      <c r="B115" s="141"/>
      <c r="C115" s="214"/>
      <c r="D115" s="143">
        <v>0</v>
      </c>
      <c r="E115" s="144">
        <v>0</v>
      </c>
      <c r="F115" s="144">
        <v>0</v>
      </c>
      <c r="G115" s="145">
        <v>0</v>
      </c>
      <c r="H115" s="146">
        <v>0</v>
      </c>
      <c r="I115" s="145">
        <v>0</v>
      </c>
      <c r="J115" t="s" s="147">
        <v>299</v>
      </c>
      <c r="K115" t="s" s="148">
        <v>65</v>
      </c>
      <c r="L115" t="s" s="149">
        <v>300</v>
      </c>
      <c r="M115" t="s" s="149">
        <v>300</v>
      </c>
      <c r="N115" t="s" s="150">
        <v>300</v>
      </c>
    </row>
    <row r="116" ht="14.05" customHeight="1">
      <c r="A116" s="151"/>
      <c r="B116" s="152"/>
      <c r="C116" s="163"/>
      <c r="D116" s="154">
        <v>0</v>
      </c>
      <c r="E116" s="155">
        <v>0</v>
      </c>
      <c r="F116" s="155">
        <v>0</v>
      </c>
      <c r="G116" s="156">
        <v>0</v>
      </c>
      <c r="H116" s="157">
        <v>0</v>
      </c>
      <c r="I116" s="156">
        <v>0</v>
      </c>
      <c r="J116" t="s" s="164">
        <v>301</v>
      </c>
      <c r="K116" t="s" s="165">
        <v>65</v>
      </c>
      <c r="L116" t="s" s="166">
        <v>302</v>
      </c>
      <c r="M116" t="s" s="166">
        <v>303</v>
      </c>
      <c r="N116" t="s" s="167">
        <v>304</v>
      </c>
    </row>
    <row r="117" ht="36.55" customHeight="1">
      <c r="A117" t="s" s="174">
        <v>522</v>
      </c>
      <c r="B117" t="s" s="175">
        <v>523</v>
      </c>
      <c r="C117" t="s" s="176">
        <v>419</v>
      </c>
      <c r="D117" s="177">
        <v>200</v>
      </c>
      <c r="E117" s="178">
        <v>170</v>
      </c>
      <c r="F117" s="178">
        <v>0</v>
      </c>
      <c r="G117" s="179">
        <v>30</v>
      </c>
      <c r="H117" s="180">
        <v>200</v>
      </c>
      <c r="I117" s="179">
        <v>200</v>
      </c>
      <c r="J117" t="s" s="181">
        <v>307</v>
      </c>
      <c r="K117" t="s" s="182">
        <v>40</v>
      </c>
      <c r="L117" t="s" s="183">
        <v>96</v>
      </c>
      <c r="M117" t="s" s="183">
        <v>96</v>
      </c>
      <c r="N117" t="s" s="184">
        <v>96</v>
      </c>
    </row>
    <row r="118" ht="36.05" customHeight="1">
      <c r="A118" t="s" s="129">
        <v>524</v>
      </c>
      <c r="B118" t="s" s="130">
        <v>525</v>
      </c>
      <c r="C118" t="s" s="162">
        <v>420</v>
      </c>
      <c r="D118" s="132">
        <f>SUM(D119:D120)+47.3</f>
        <v>47.3</v>
      </c>
      <c r="E118" s="133">
        <f>SUM(E119:E120)+47.3</f>
        <v>47.3</v>
      </c>
      <c r="F118" s="133">
        <f>SUM(F119:F120)+38.9</f>
        <v>38.9</v>
      </c>
      <c r="G118" s="134">
        <f>SUM(G119:G120)</f>
        <v>0</v>
      </c>
      <c r="H118" s="135">
        <f>SUM(H119:H120)+47.5</f>
        <v>47.5</v>
      </c>
      <c r="I118" s="134">
        <f>SUM(I119:I120)+48</f>
        <v>48</v>
      </c>
      <c r="J118" t="s" s="136">
        <v>310</v>
      </c>
      <c r="K118" t="s" s="137">
        <v>40</v>
      </c>
      <c r="L118" t="s" s="138">
        <v>311</v>
      </c>
      <c r="M118" t="s" s="138">
        <v>311</v>
      </c>
      <c r="N118" t="s" s="139">
        <v>311</v>
      </c>
    </row>
    <row r="119" ht="24.55" customHeight="1">
      <c r="A119" s="140"/>
      <c r="B119" s="141"/>
      <c r="C119" s="214"/>
      <c r="D119" s="143">
        <v>0</v>
      </c>
      <c r="E119" s="144">
        <v>0</v>
      </c>
      <c r="F119" s="144">
        <v>0</v>
      </c>
      <c r="G119" s="145">
        <v>0</v>
      </c>
      <c r="H119" s="146">
        <v>0</v>
      </c>
      <c r="I119" s="145">
        <v>0</v>
      </c>
      <c r="J119" t="s" s="147">
        <v>312</v>
      </c>
      <c r="K119" t="s" s="148">
        <v>37</v>
      </c>
      <c r="L119" t="s" s="149">
        <v>89</v>
      </c>
      <c r="M119" t="s" s="149">
        <v>89</v>
      </c>
      <c r="N119" t="s" s="150">
        <v>89</v>
      </c>
    </row>
    <row r="120" ht="25.05" customHeight="1">
      <c r="A120" s="151"/>
      <c r="B120" s="152"/>
      <c r="C120" s="163"/>
      <c r="D120" s="154">
        <v>0</v>
      </c>
      <c r="E120" s="155">
        <v>0</v>
      </c>
      <c r="F120" s="155">
        <v>0</v>
      </c>
      <c r="G120" s="156">
        <v>0</v>
      </c>
      <c r="H120" s="157">
        <v>0</v>
      </c>
      <c r="I120" s="156">
        <v>0</v>
      </c>
      <c r="J120" t="s" s="164">
        <v>313</v>
      </c>
      <c r="K120" t="s" s="165">
        <v>65</v>
      </c>
      <c r="L120" t="s" s="166">
        <v>314</v>
      </c>
      <c r="M120" t="s" s="166">
        <v>314</v>
      </c>
      <c r="N120" t="s" s="167">
        <v>314</v>
      </c>
    </row>
    <row r="121" ht="25.55" customHeight="1">
      <c r="A121" t="s" s="174">
        <v>526</v>
      </c>
      <c r="B121" t="s" s="175">
        <v>527</v>
      </c>
      <c r="C121" t="s" s="176">
        <v>420</v>
      </c>
      <c r="D121" s="177">
        <v>26.1</v>
      </c>
      <c r="E121" s="178">
        <v>26.1</v>
      </c>
      <c r="F121" s="178">
        <v>23</v>
      </c>
      <c r="G121" s="179">
        <v>0</v>
      </c>
      <c r="H121" s="180">
        <v>26.2</v>
      </c>
      <c r="I121" s="179">
        <v>26.5</v>
      </c>
      <c r="J121" t="s" s="181">
        <v>317</v>
      </c>
      <c r="K121" t="s" s="182">
        <v>65</v>
      </c>
      <c r="L121" t="s" s="183">
        <v>221</v>
      </c>
      <c r="M121" t="s" s="183">
        <v>221</v>
      </c>
      <c r="N121" t="s" s="184">
        <v>221</v>
      </c>
    </row>
    <row r="122" ht="36.55" customHeight="1">
      <c r="A122" t="s" s="174">
        <v>528</v>
      </c>
      <c r="B122" t="s" s="175">
        <v>529</v>
      </c>
      <c r="C122" t="s" s="176">
        <v>419</v>
      </c>
      <c r="D122" s="177">
        <v>10</v>
      </c>
      <c r="E122" s="178">
        <v>10</v>
      </c>
      <c r="F122" s="178">
        <v>0</v>
      </c>
      <c r="G122" s="179">
        <v>0</v>
      </c>
      <c r="H122" s="180">
        <v>30</v>
      </c>
      <c r="I122" s="179">
        <v>30</v>
      </c>
      <c r="J122" t="s" s="181">
        <v>320</v>
      </c>
      <c r="K122" t="s" s="182">
        <v>65</v>
      </c>
      <c r="L122" t="s" s="183">
        <v>321</v>
      </c>
      <c r="M122" t="s" s="183">
        <v>321</v>
      </c>
      <c r="N122" t="s" s="184">
        <v>321</v>
      </c>
    </row>
    <row r="123" ht="25.55" customHeight="1">
      <c r="A123" t="s" s="215">
        <v>323</v>
      </c>
      <c r="B123" t="s" s="216">
        <v>322</v>
      </c>
      <c r="C123" s="217"/>
      <c r="D123" s="218">
        <f>SUM(D124:D124)</f>
        <v>8533.9</v>
      </c>
      <c r="E123" s="219">
        <f>SUM(E124:E124)</f>
        <v>6126.4</v>
      </c>
      <c r="F123" s="219">
        <f>SUM(F124:F124)</f>
        <v>4471.2</v>
      </c>
      <c r="G123" s="220">
        <f>SUM(G124:G124)</f>
        <v>2407.5</v>
      </c>
      <c r="H123" s="221">
        <f>SUM(H124:H124)</f>
        <v>8764.9</v>
      </c>
      <c r="I123" s="220">
        <f>SUM(I124:I124)</f>
        <v>8832.700000000001</v>
      </c>
      <c r="J123" t="s" s="222">
        <v>325</v>
      </c>
      <c r="K123" t="s" s="223">
        <v>40</v>
      </c>
      <c r="L123" t="s" s="224">
        <v>311</v>
      </c>
      <c r="M123" t="s" s="224">
        <v>326</v>
      </c>
      <c r="N123" t="s" s="225">
        <v>327</v>
      </c>
    </row>
    <row r="124" ht="25.55" customHeight="1">
      <c r="A124" t="s" s="118">
        <v>530</v>
      </c>
      <c r="B124" t="s" s="119">
        <v>531</v>
      </c>
      <c r="C124" s="120"/>
      <c r="D124" s="121">
        <f>D125+D135+D137+D140+D141+D144+D147+D148+D149+D153+D156+D157+D160</f>
        <v>8533.9</v>
      </c>
      <c r="E124" s="122">
        <f>E125+E135+E137+E140+E141+E144+E147+E148+E149+E153+E156+E157+E160</f>
        <v>6126.4</v>
      </c>
      <c r="F124" s="122">
        <f>F125+F135+F137+F140+F141+F144+F147+F148+F149+F153+F156+F157+F160</f>
        <v>4471.2</v>
      </c>
      <c r="G124" s="123">
        <f>G125+G135+G137+G140+G141+G144+G147+G148+G149+G153+G156+G157+G160</f>
        <v>2407.5</v>
      </c>
      <c r="H124" s="124">
        <f>H125+H135+H137+H140+H141+H144+H147+H148+H149+H153+H156+H157+H160</f>
        <v>8764.9</v>
      </c>
      <c r="I124" s="123">
        <f>I125+I135+I137+I140+I141+I144+I147+I148+I149+I153+I156+I157+I160</f>
        <v>8832.700000000001</v>
      </c>
      <c r="J124" t="s" s="125">
        <v>330</v>
      </c>
      <c r="K124" t="s" s="126">
        <v>40</v>
      </c>
      <c r="L124" t="s" s="127">
        <v>331</v>
      </c>
      <c r="M124" t="s" s="127">
        <v>331</v>
      </c>
      <c r="N124" t="s" s="128">
        <v>331</v>
      </c>
    </row>
    <row r="125" ht="36.05" customHeight="1">
      <c r="A125" t="s" s="129">
        <v>532</v>
      </c>
      <c r="B125" t="s" s="130">
        <v>533</v>
      </c>
      <c r="C125" t="s" s="162">
        <v>419</v>
      </c>
      <c r="D125" s="132">
        <v>4342.7</v>
      </c>
      <c r="E125" s="133">
        <v>4342.7</v>
      </c>
      <c r="F125" s="133">
        <v>3921.7</v>
      </c>
      <c r="G125" s="134">
        <f>SUM(G126:G134)</f>
        <v>0</v>
      </c>
      <c r="H125" s="135">
        <f>SUM(H126:H134)+4380</f>
        <v>4380</v>
      </c>
      <c r="I125" s="134">
        <f>SUM(I126:I134)+4385</f>
        <v>4385</v>
      </c>
      <c r="J125" t="s" s="136">
        <v>334</v>
      </c>
      <c r="K125" t="s" s="137">
        <v>65</v>
      </c>
      <c r="L125" t="s" s="138">
        <v>85</v>
      </c>
      <c r="M125" t="s" s="138">
        <v>85</v>
      </c>
      <c r="N125" t="s" s="139">
        <v>85</v>
      </c>
    </row>
    <row r="126" ht="24.55" customHeight="1">
      <c r="A126" s="140"/>
      <c r="B126" s="141"/>
      <c r="C126" s="214"/>
      <c r="D126" s="143">
        <v>0</v>
      </c>
      <c r="E126" s="144">
        <v>0</v>
      </c>
      <c r="F126" s="144">
        <v>0</v>
      </c>
      <c r="G126" s="145">
        <v>0</v>
      </c>
      <c r="H126" s="146">
        <v>0</v>
      </c>
      <c r="I126" s="145">
        <v>0</v>
      </c>
      <c r="J126" t="s" s="147">
        <v>335</v>
      </c>
      <c r="K126" t="s" s="148">
        <v>40</v>
      </c>
      <c r="L126" t="s" s="149">
        <v>41</v>
      </c>
      <c r="M126" t="s" s="149">
        <v>41</v>
      </c>
      <c r="N126" t="s" s="150">
        <v>41</v>
      </c>
    </row>
    <row r="127" ht="24.55" customHeight="1">
      <c r="A127" s="140"/>
      <c r="B127" s="141"/>
      <c r="C127" s="214"/>
      <c r="D127" s="143">
        <v>0</v>
      </c>
      <c r="E127" s="144">
        <v>0</v>
      </c>
      <c r="F127" s="144">
        <v>0</v>
      </c>
      <c r="G127" s="145">
        <v>0</v>
      </c>
      <c r="H127" s="146">
        <v>0</v>
      </c>
      <c r="I127" s="145">
        <v>0</v>
      </c>
      <c r="J127" t="s" s="147">
        <v>336</v>
      </c>
      <c r="K127" t="s" s="148">
        <v>40</v>
      </c>
      <c r="L127" t="s" s="149">
        <v>337</v>
      </c>
      <c r="M127" t="s" s="149">
        <v>115</v>
      </c>
      <c r="N127" t="s" s="150">
        <v>338</v>
      </c>
    </row>
    <row r="128" ht="13.55" customHeight="1">
      <c r="A128" s="140"/>
      <c r="B128" s="141"/>
      <c r="C128" s="214"/>
      <c r="D128" s="143">
        <v>0</v>
      </c>
      <c r="E128" s="144">
        <v>0</v>
      </c>
      <c r="F128" s="144">
        <v>0</v>
      </c>
      <c r="G128" s="145">
        <v>0</v>
      </c>
      <c r="H128" s="146">
        <v>0</v>
      </c>
      <c r="I128" s="145">
        <v>0</v>
      </c>
      <c r="J128" t="s" s="147">
        <v>339</v>
      </c>
      <c r="K128" t="s" s="148">
        <v>40</v>
      </c>
      <c r="L128" t="s" s="149">
        <v>321</v>
      </c>
      <c r="M128" t="s" s="149">
        <v>321</v>
      </c>
      <c r="N128" t="s" s="150">
        <v>321</v>
      </c>
    </row>
    <row r="129" ht="24.55" customHeight="1">
      <c r="A129" s="140"/>
      <c r="B129" s="141"/>
      <c r="C129" s="214"/>
      <c r="D129" s="143">
        <v>0</v>
      </c>
      <c r="E129" s="144">
        <v>0</v>
      </c>
      <c r="F129" s="144">
        <v>0</v>
      </c>
      <c r="G129" s="145">
        <v>0</v>
      </c>
      <c r="H129" s="146">
        <v>0</v>
      </c>
      <c r="I129" s="145">
        <v>0</v>
      </c>
      <c r="J129" t="s" s="147">
        <v>340</v>
      </c>
      <c r="K129" t="s" s="148">
        <v>40</v>
      </c>
      <c r="L129" t="s" s="149">
        <v>96</v>
      </c>
      <c r="M129" t="s" s="149">
        <v>96</v>
      </c>
      <c r="N129" t="s" s="150">
        <v>96</v>
      </c>
    </row>
    <row r="130" ht="24.55" customHeight="1">
      <c r="A130" s="140"/>
      <c r="B130" s="141"/>
      <c r="C130" s="214"/>
      <c r="D130" s="143">
        <v>0</v>
      </c>
      <c r="E130" s="144">
        <v>0</v>
      </c>
      <c r="F130" s="144">
        <v>0</v>
      </c>
      <c r="G130" s="145">
        <v>0</v>
      </c>
      <c r="H130" s="146">
        <v>0</v>
      </c>
      <c r="I130" s="145">
        <v>0</v>
      </c>
      <c r="J130" t="s" s="147">
        <v>341</v>
      </c>
      <c r="K130" t="s" s="148">
        <v>40</v>
      </c>
      <c r="L130" t="s" s="149">
        <v>342</v>
      </c>
      <c r="M130" t="s" s="149">
        <v>342</v>
      </c>
      <c r="N130" t="s" s="150">
        <v>342</v>
      </c>
    </row>
    <row r="131" ht="24.55" customHeight="1">
      <c r="A131" s="140"/>
      <c r="B131" s="141"/>
      <c r="C131" s="214"/>
      <c r="D131" s="143">
        <v>0</v>
      </c>
      <c r="E131" s="144">
        <v>0</v>
      </c>
      <c r="F131" s="144">
        <v>0</v>
      </c>
      <c r="G131" s="145">
        <v>0</v>
      </c>
      <c r="H131" s="146">
        <v>0</v>
      </c>
      <c r="I131" s="145">
        <v>0</v>
      </c>
      <c r="J131" t="s" s="147">
        <v>343</v>
      </c>
      <c r="K131" t="s" s="148">
        <v>40</v>
      </c>
      <c r="L131" t="s" s="149">
        <v>342</v>
      </c>
      <c r="M131" t="s" s="149">
        <v>342</v>
      </c>
      <c r="N131" t="s" s="150">
        <v>342</v>
      </c>
    </row>
    <row r="132" ht="24.55" customHeight="1">
      <c r="A132" s="140"/>
      <c r="B132" s="141"/>
      <c r="C132" s="214"/>
      <c r="D132" s="143">
        <v>0</v>
      </c>
      <c r="E132" s="144">
        <v>0</v>
      </c>
      <c r="F132" s="144">
        <v>0</v>
      </c>
      <c r="G132" s="145">
        <v>0</v>
      </c>
      <c r="H132" s="146">
        <v>0</v>
      </c>
      <c r="I132" s="145">
        <v>0</v>
      </c>
      <c r="J132" t="s" s="147">
        <v>344</v>
      </c>
      <c r="K132" t="s" s="148">
        <v>345</v>
      </c>
      <c r="L132" t="s" s="149">
        <v>321</v>
      </c>
      <c r="M132" t="s" s="149">
        <v>321</v>
      </c>
      <c r="N132" t="s" s="150">
        <v>321</v>
      </c>
    </row>
    <row r="133" ht="13.55" customHeight="1">
      <c r="A133" s="140"/>
      <c r="B133" s="141"/>
      <c r="C133" s="214"/>
      <c r="D133" s="143">
        <v>0</v>
      </c>
      <c r="E133" s="144">
        <v>0</v>
      </c>
      <c r="F133" s="144">
        <v>0</v>
      </c>
      <c r="G133" s="145">
        <v>0</v>
      </c>
      <c r="H133" s="146">
        <v>0</v>
      </c>
      <c r="I133" s="145">
        <v>0</v>
      </c>
      <c r="J133" t="s" s="147">
        <v>346</v>
      </c>
      <c r="K133" t="s" s="148">
        <v>347</v>
      </c>
      <c r="L133" t="s" s="149">
        <v>142</v>
      </c>
      <c r="M133" t="s" s="149">
        <v>142</v>
      </c>
      <c r="N133" t="s" s="150">
        <v>142</v>
      </c>
    </row>
    <row r="134" ht="25.05" customHeight="1">
      <c r="A134" s="151"/>
      <c r="B134" s="152"/>
      <c r="C134" s="163"/>
      <c r="D134" s="154">
        <v>0</v>
      </c>
      <c r="E134" s="155">
        <v>0</v>
      </c>
      <c r="F134" s="155">
        <v>0</v>
      </c>
      <c r="G134" s="156">
        <v>0</v>
      </c>
      <c r="H134" s="157">
        <v>0</v>
      </c>
      <c r="I134" s="156">
        <v>0</v>
      </c>
      <c r="J134" t="s" s="164">
        <v>348</v>
      </c>
      <c r="K134" t="s" s="165">
        <v>37</v>
      </c>
      <c r="L134" t="s" s="166">
        <v>110</v>
      </c>
      <c r="M134" t="s" s="166">
        <v>110</v>
      </c>
      <c r="N134" t="s" s="167">
        <v>110</v>
      </c>
    </row>
    <row r="135" ht="14.05" customHeight="1">
      <c r="A135" t="s" s="129">
        <v>534</v>
      </c>
      <c r="B135" t="s" s="130">
        <v>535</v>
      </c>
      <c r="C135" t="s" s="162">
        <v>419</v>
      </c>
      <c r="D135" s="132">
        <f>SUM(D136:D136)+272.3</f>
        <v>272.3</v>
      </c>
      <c r="E135" s="133">
        <f>SUM(E136:E136)+267</f>
        <v>267</v>
      </c>
      <c r="F135" s="133">
        <f>SUM(F136:F136)</f>
        <v>0</v>
      </c>
      <c r="G135" s="134">
        <f>SUM(G136:G136)+5.3</f>
        <v>5.3</v>
      </c>
      <c r="H135" s="135">
        <f>SUM(H136:H136)+275</f>
        <v>275</v>
      </c>
      <c r="I135" s="134">
        <f>SUM(I136:I136)+305</f>
        <v>305</v>
      </c>
      <c r="J135" t="s" s="136">
        <v>351</v>
      </c>
      <c r="K135" t="s" s="137">
        <v>65</v>
      </c>
      <c r="L135" t="s" s="138">
        <v>110</v>
      </c>
      <c r="M135" t="s" s="138">
        <v>110</v>
      </c>
      <c r="N135" t="s" s="139">
        <v>110</v>
      </c>
    </row>
    <row r="136" ht="25.05" customHeight="1">
      <c r="A136" s="151"/>
      <c r="B136" s="152"/>
      <c r="C136" s="163"/>
      <c r="D136" s="154">
        <v>0</v>
      </c>
      <c r="E136" s="155">
        <v>0</v>
      </c>
      <c r="F136" s="155">
        <v>0</v>
      </c>
      <c r="G136" s="156">
        <v>0</v>
      </c>
      <c r="H136" s="157">
        <v>0</v>
      </c>
      <c r="I136" s="156">
        <v>0</v>
      </c>
      <c r="J136" t="s" s="164">
        <v>352</v>
      </c>
      <c r="K136" t="s" s="165">
        <v>40</v>
      </c>
      <c r="L136" t="s" s="166">
        <v>96</v>
      </c>
      <c r="M136" t="s" s="166">
        <v>96</v>
      </c>
      <c r="N136" t="s" s="167">
        <v>96</v>
      </c>
    </row>
    <row r="137" ht="25.05" customHeight="1">
      <c r="A137" t="s" s="129">
        <v>536</v>
      </c>
      <c r="B137" t="s" s="130">
        <v>537</v>
      </c>
      <c r="C137" t="s" s="162">
        <v>419</v>
      </c>
      <c r="D137" s="132">
        <f>SUM(D138:D139)+240</f>
        <v>240</v>
      </c>
      <c r="E137" s="133">
        <f>SUM(E138:E139)+192</f>
        <v>192</v>
      </c>
      <c r="F137" s="133">
        <f>SUM(F138:F139)</f>
        <v>0</v>
      </c>
      <c r="G137" s="134">
        <f>SUM(G138:G139)+48</f>
        <v>48</v>
      </c>
      <c r="H137" s="135">
        <f>SUM(H138:H139)+400</f>
        <v>400</v>
      </c>
      <c r="I137" s="134">
        <f>SUM(I138:I139)+450</f>
        <v>450</v>
      </c>
      <c r="J137" t="s" s="136">
        <v>355</v>
      </c>
      <c r="K137" t="s" s="137">
        <v>65</v>
      </c>
      <c r="L137" t="s" s="138">
        <v>356</v>
      </c>
      <c r="M137" t="s" s="138">
        <v>356</v>
      </c>
      <c r="N137" t="s" s="139">
        <v>356</v>
      </c>
    </row>
    <row r="138" ht="13.55" customHeight="1">
      <c r="A138" s="140"/>
      <c r="B138" s="141"/>
      <c r="C138" s="214"/>
      <c r="D138" s="143">
        <v>0</v>
      </c>
      <c r="E138" s="144">
        <v>0</v>
      </c>
      <c r="F138" s="144">
        <v>0</v>
      </c>
      <c r="G138" s="145">
        <v>0</v>
      </c>
      <c r="H138" s="146">
        <v>0</v>
      </c>
      <c r="I138" s="145">
        <v>0</v>
      </c>
      <c r="J138" t="s" s="147">
        <v>357</v>
      </c>
      <c r="K138" t="s" s="148">
        <v>65</v>
      </c>
      <c r="L138" t="s" s="149">
        <v>358</v>
      </c>
      <c r="M138" t="s" s="149">
        <v>358</v>
      </c>
      <c r="N138" t="s" s="150">
        <v>358</v>
      </c>
    </row>
    <row r="139" ht="25.05" customHeight="1">
      <c r="A139" s="151"/>
      <c r="B139" s="152"/>
      <c r="C139" s="163"/>
      <c r="D139" s="154">
        <v>0</v>
      </c>
      <c r="E139" s="155">
        <v>0</v>
      </c>
      <c r="F139" s="155">
        <v>0</v>
      </c>
      <c r="G139" s="156">
        <v>0</v>
      </c>
      <c r="H139" s="157">
        <v>0</v>
      </c>
      <c r="I139" s="156">
        <v>0</v>
      </c>
      <c r="J139" t="s" s="164">
        <v>359</v>
      </c>
      <c r="K139" t="s" s="165">
        <v>65</v>
      </c>
      <c r="L139" t="s" s="166">
        <v>253</v>
      </c>
      <c r="M139" t="s" s="166">
        <v>253</v>
      </c>
      <c r="N139" t="s" s="167">
        <v>253</v>
      </c>
    </row>
    <row r="140" ht="36.55" customHeight="1">
      <c r="A140" t="s" s="174">
        <v>538</v>
      </c>
      <c r="B140" t="s" s="175">
        <v>539</v>
      </c>
      <c r="C140" t="s" s="176">
        <v>419</v>
      </c>
      <c r="D140" s="177">
        <v>36</v>
      </c>
      <c r="E140" s="178">
        <v>36</v>
      </c>
      <c r="F140" s="178">
        <v>0</v>
      </c>
      <c r="G140" s="179">
        <v>0</v>
      </c>
      <c r="H140" s="180">
        <v>20</v>
      </c>
      <c r="I140" s="179">
        <v>20</v>
      </c>
      <c r="J140" t="s" s="181">
        <v>362</v>
      </c>
      <c r="K140" t="s" s="182">
        <v>65</v>
      </c>
      <c r="L140" t="s" s="183">
        <v>321</v>
      </c>
      <c r="M140" t="s" s="183">
        <v>219</v>
      </c>
      <c r="N140" t="s" s="184">
        <v>219</v>
      </c>
    </row>
    <row r="141" ht="47.05" customHeight="1">
      <c r="A141" t="s" s="129">
        <v>540</v>
      </c>
      <c r="B141" t="s" s="130">
        <v>541</v>
      </c>
      <c r="C141" s="131"/>
      <c r="D141" s="132">
        <f>SUM(D142:D143)</f>
        <v>400</v>
      </c>
      <c r="E141" s="133">
        <f>SUM(E142:E143)</f>
        <v>42.9</v>
      </c>
      <c r="F141" s="133">
        <f>SUM(F142:F143)</f>
        <v>18.8</v>
      </c>
      <c r="G141" s="134">
        <f>SUM(G142:G143)</f>
        <v>357.1</v>
      </c>
      <c r="H141" s="135">
        <f>SUM(H142:H143)</f>
        <v>0</v>
      </c>
      <c r="I141" s="134">
        <f>SUM(I142:I143)</f>
        <v>0</v>
      </c>
      <c r="J141" t="s" s="136">
        <v>365</v>
      </c>
      <c r="K141" t="s" s="137">
        <v>37</v>
      </c>
      <c r="L141" t="s" s="138">
        <v>54</v>
      </c>
      <c r="M141" s="168"/>
      <c r="N141" s="169"/>
    </row>
    <row r="142" ht="13.55" customHeight="1">
      <c r="A142" s="140"/>
      <c r="B142" s="141"/>
      <c r="C142" t="s" s="142">
        <v>420</v>
      </c>
      <c r="D142" s="143">
        <v>238</v>
      </c>
      <c r="E142" s="144">
        <v>36.5</v>
      </c>
      <c r="F142" s="144">
        <v>16</v>
      </c>
      <c r="G142" s="145">
        <v>201.5</v>
      </c>
      <c r="H142" s="146">
        <v>0</v>
      </c>
      <c r="I142" s="145">
        <v>0</v>
      </c>
      <c r="J142" t="s" s="147">
        <v>366</v>
      </c>
      <c r="K142" t="s" s="148">
        <v>65</v>
      </c>
      <c r="L142" t="s" s="149">
        <v>221</v>
      </c>
      <c r="M142" s="172"/>
      <c r="N142" s="173"/>
    </row>
    <row r="143" ht="14.05" customHeight="1">
      <c r="A143" s="151"/>
      <c r="B143" s="152"/>
      <c r="C143" t="s" s="153">
        <v>419</v>
      </c>
      <c r="D143" s="154">
        <v>162</v>
      </c>
      <c r="E143" s="155">
        <v>6.4</v>
      </c>
      <c r="F143" s="155">
        <v>2.8</v>
      </c>
      <c r="G143" s="156">
        <v>155.6</v>
      </c>
      <c r="H143" s="157"/>
      <c r="I143" s="156"/>
      <c r="J143" s="158"/>
      <c r="K143" s="159"/>
      <c r="L143" s="160"/>
      <c r="M143" s="160"/>
      <c r="N143" s="161"/>
    </row>
    <row r="144" ht="14.05" customHeight="1">
      <c r="A144" t="s" s="129">
        <v>542</v>
      </c>
      <c r="B144" t="s" s="130">
        <v>543</v>
      </c>
      <c r="C144" t="s" s="162">
        <v>419</v>
      </c>
      <c r="D144" s="132">
        <f>SUM(D145:D146)+64.7</f>
        <v>64.7</v>
      </c>
      <c r="E144" s="133">
        <f>SUM(E145:E146)+64.7</f>
        <v>64.7</v>
      </c>
      <c r="F144" s="133">
        <f>SUM(F145:F146)+21.9</f>
        <v>21.9</v>
      </c>
      <c r="G144" s="134">
        <f>SUM(G145:G146)</f>
        <v>0</v>
      </c>
      <c r="H144" s="135">
        <f>SUM(H145:H146)</f>
        <v>0</v>
      </c>
      <c r="I144" s="134">
        <f>SUM(I145:I146)</f>
        <v>0</v>
      </c>
      <c r="J144" t="s" s="136">
        <v>369</v>
      </c>
      <c r="K144" t="s" s="137">
        <v>65</v>
      </c>
      <c r="L144" t="s" s="138">
        <v>109</v>
      </c>
      <c r="M144" s="168"/>
      <c r="N144" s="169"/>
    </row>
    <row r="145" ht="13.55" customHeight="1">
      <c r="A145" s="140"/>
      <c r="B145" s="141"/>
      <c r="C145" s="214"/>
      <c r="D145" s="143">
        <v>0</v>
      </c>
      <c r="E145" s="144">
        <v>0</v>
      </c>
      <c r="F145" s="144">
        <v>0</v>
      </c>
      <c r="G145" s="145">
        <v>0</v>
      </c>
      <c r="H145" s="146">
        <v>0</v>
      </c>
      <c r="I145" s="145">
        <v>0</v>
      </c>
      <c r="J145" t="s" s="147">
        <v>370</v>
      </c>
      <c r="K145" t="s" s="148">
        <v>65</v>
      </c>
      <c r="L145" t="s" s="149">
        <v>214</v>
      </c>
      <c r="M145" s="172"/>
      <c r="N145" s="173"/>
    </row>
    <row r="146" ht="14.05" customHeight="1">
      <c r="A146" s="151"/>
      <c r="B146" s="152"/>
      <c r="C146" s="163"/>
      <c r="D146" s="154">
        <v>0</v>
      </c>
      <c r="E146" s="155">
        <v>0</v>
      </c>
      <c r="F146" s="155">
        <v>0</v>
      </c>
      <c r="G146" s="156">
        <v>0</v>
      </c>
      <c r="H146" s="157">
        <v>0</v>
      </c>
      <c r="I146" s="156">
        <v>0</v>
      </c>
      <c r="J146" t="s" s="164">
        <v>371</v>
      </c>
      <c r="K146" t="s" s="165">
        <v>65</v>
      </c>
      <c r="L146" t="s" s="166">
        <v>221</v>
      </c>
      <c r="M146" s="160"/>
      <c r="N146" s="161"/>
    </row>
    <row r="147" ht="14.55" customHeight="1">
      <c r="A147" t="s" s="174">
        <v>544</v>
      </c>
      <c r="B147" t="s" s="175">
        <v>545</v>
      </c>
      <c r="C147" t="s" s="176">
        <v>419</v>
      </c>
      <c r="D147" s="177">
        <v>2019.8</v>
      </c>
      <c r="E147" s="178">
        <v>82</v>
      </c>
      <c r="F147" s="178">
        <v>0</v>
      </c>
      <c r="G147" s="179">
        <v>1937.8</v>
      </c>
      <c r="H147" s="180">
        <v>1988.3</v>
      </c>
      <c r="I147" s="179">
        <v>1963.1</v>
      </c>
      <c r="J147" t="s" s="181">
        <v>374</v>
      </c>
      <c r="K147" t="s" s="182">
        <v>40</v>
      </c>
      <c r="L147" t="s" s="183">
        <v>96</v>
      </c>
      <c r="M147" t="s" s="183">
        <v>96</v>
      </c>
      <c r="N147" t="s" s="184">
        <v>96</v>
      </c>
    </row>
    <row r="148" ht="25.55" customHeight="1">
      <c r="A148" t="s" s="174">
        <v>546</v>
      </c>
      <c r="B148" t="s" s="175">
        <v>547</v>
      </c>
      <c r="C148" t="s" s="176">
        <v>419</v>
      </c>
      <c r="D148" s="177">
        <v>260</v>
      </c>
      <c r="E148" s="178">
        <v>260</v>
      </c>
      <c r="F148" s="178">
        <v>0</v>
      </c>
      <c r="G148" s="179">
        <v>0</v>
      </c>
      <c r="H148" s="180">
        <v>730</v>
      </c>
      <c r="I148" s="179">
        <v>730</v>
      </c>
      <c r="J148" s="190"/>
      <c r="K148" s="191"/>
      <c r="L148" s="185"/>
      <c r="M148" s="185"/>
      <c r="N148" s="186"/>
    </row>
    <row r="149" ht="25.05" customHeight="1">
      <c r="A149" t="s" s="129">
        <v>548</v>
      </c>
      <c r="B149" t="s" s="130">
        <v>549</v>
      </c>
      <c r="C149" t="s" s="162">
        <v>419</v>
      </c>
      <c r="D149" s="132">
        <f>SUM(D150:D152)+330</f>
        <v>330</v>
      </c>
      <c r="E149" s="133">
        <f>SUM(E150:E152)+270.7</f>
        <v>270.7</v>
      </c>
      <c r="F149" s="133">
        <f>SUM(F150:F152)</f>
        <v>0</v>
      </c>
      <c r="G149" s="134">
        <f>SUM(G150:G152)+59.3</f>
        <v>59.3</v>
      </c>
      <c r="H149" s="135">
        <f>SUM(H150:H152)+330</f>
        <v>330</v>
      </c>
      <c r="I149" s="134">
        <f>SUM(I150:I152)+330</f>
        <v>330</v>
      </c>
      <c r="J149" t="s" s="136">
        <v>379</v>
      </c>
      <c r="K149" t="s" s="137">
        <v>40</v>
      </c>
      <c r="L149" t="s" s="138">
        <v>110</v>
      </c>
      <c r="M149" t="s" s="138">
        <v>110</v>
      </c>
      <c r="N149" t="s" s="139">
        <v>110</v>
      </c>
    </row>
    <row r="150" ht="24.55" customHeight="1">
      <c r="A150" s="140"/>
      <c r="B150" s="141"/>
      <c r="C150" s="214"/>
      <c r="D150" s="143">
        <v>0</v>
      </c>
      <c r="E150" s="144">
        <v>0</v>
      </c>
      <c r="F150" s="144">
        <v>0</v>
      </c>
      <c r="G150" s="145">
        <v>0</v>
      </c>
      <c r="H150" s="146">
        <v>0</v>
      </c>
      <c r="I150" s="145">
        <v>0</v>
      </c>
      <c r="J150" t="s" s="147">
        <v>380</v>
      </c>
      <c r="K150" t="s" s="148">
        <v>65</v>
      </c>
      <c r="L150" t="s" s="149">
        <v>321</v>
      </c>
      <c r="M150" t="s" s="149">
        <v>321</v>
      </c>
      <c r="N150" t="s" s="150">
        <v>321</v>
      </c>
    </row>
    <row r="151" ht="24.55" customHeight="1">
      <c r="A151" s="140"/>
      <c r="B151" s="141"/>
      <c r="C151" s="214"/>
      <c r="D151" s="143">
        <v>0</v>
      </c>
      <c r="E151" s="144">
        <v>0</v>
      </c>
      <c r="F151" s="144">
        <v>0</v>
      </c>
      <c r="G151" s="145">
        <v>0</v>
      </c>
      <c r="H151" s="146">
        <v>0</v>
      </c>
      <c r="I151" s="145">
        <v>0</v>
      </c>
      <c r="J151" t="s" s="147">
        <v>381</v>
      </c>
      <c r="K151" t="s" s="148">
        <v>40</v>
      </c>
      <c r="L151" t="s" s="149">
        <v>253</v>
      </c>
      <c r="M151" t="s" s="149">
        <v>253</v>
      </c>
      <c r="N151" t="s" s="150">
        <v>253</v>
      </c>
    </row>
    <row r="152" ht="25.05" customHeight="1">
      <c r="A152" s="151"/>
      <c r="B152" s="152"/>
      <c r="C152" s="163"/>
      <c r="D152" s="154">
        <v>0</v>
      </c>
      <c r="E152" s="155">
        <v>0</v>
      </c>
      <c r="F152" s="155">
        <v>0</v>
      </c>
      <c r="G152" s="156">
        <v>0</v>
      </c>
      <c r="H152" s="157">
        <v>0</v>
      </c>
      <c r="I152" s="156">
        <v>0</v>
      </c>
      <c r="J152" t="s" s="164">
        <v>382</v>
      </c>
      <c r="K152" t="s" s="165">
        <v>65</v>
      </c>
      <c r="L152" t="s" s="166">
        <v>230</v>
      </c>
      <c r="M152" t="s" s="166">
        <v>230</v>
      </c>
      <c r="N152" t="s" s="167">
        <v>230</v>
      </c>
    </row>
    <row r="153" ht="25.05" customHeight="1">
      <c r="A153" t="s" s="129">
        <v>550</v>
      </c>
      <c r="B153" t="s" s="130">
        <v>551</v>
      </c>
      <c r="C153" s="131"/>
      <c r="D153" s="132">
        <f>SUM(D154:D155)</f>
        <v>418.6</v>
      </c>
      <c r="E153" s="133">
        <f>SUM(E154:E155)</f>
        <v>418.6</v>
      </c>
      <c r="F153" s="133">
        <f>SUM(F154:F155)</f>
        <v>387.5</v>
      </c>
      <c r="G153" s="134">
        <f>SUM(G154:G155)</f>
        <v>0</v>
      </c>
      <c r="H153" s="135">
        <f>SUM(H154:H155)</f>
        <v>438.7</v>
      </c>
      <c r="I153" s="134">
        <f>SUM(I154:I155)</f>
        <v>446.3</v>
      </c>
      <c r="J153" t="s" s="136">
        <v>385</v>
      </c>
      <c r="K153" t="s" s="137">
        <v>65</v>
      </c>
      <c r="L153" t="s" s="138">
        <v>221</v>
      </c>
      <c r="M153" t="s" s="138">
        <v>221</v>
      </c>
      <c r="N153" t="s" s="139">
        <v>221</v>
      </c>
    </row>
    <row r="154" ht="13.55" customHeight="1">
      <c r="A154" s="140"/>
      <c r="B154" s="141"/>
      <c r="C154" t="s" s="142">
        <v>419</v>
      </c>
      <c r="D154" s="143">
        <v>417.5</v>
      </c>
      <c r="E154" s="144">
        <v>417.5</v>
      </c>
      <c r="F154" s="144">
        <v>387.5</v>
      </c>
      <c r="G154" s="145">
        <v>0</v>
      </c>
      <c r="H154" s="146">
        <v>437.5</v>
      </c>
      <c r="I154" s="145">
        <v>445</v>
      </c>
      <c r="J154" s="170"/>
      <c r="K154" s="171"/>
      <c r="L154" s="172"/>
      <c r="M154" s="172"/>
      <c r="N154" s="173"/>
    </row>
    <row r="155" ht="14.05" customHeight="1">
      <c r="A155" s="151"/>
      <c r="B155" s="152"/>
      <c r="C155" t="s" s="153">
        <v>421</v>
      </c>
      <c r="D155" s="154">
        <v>1.1</v>
      </c>
      <c r="E155" s="155">
        <v>1.1</v>
      </c>
      <c r="F155" s="155">
        <v>0</v>
      </c>
      <c r="G155" s="156">
        <v>0</v>
      </c>
      <c r="H155" s="157">
        <v>1.2</v>
      </c>
      <c r="I155" s="156">
        <v>1.3</v>
      </c>
      <c r="J155" s="158"/>
      <c r="K155" s="159"/>
      <c r="L155" s="160"/>
      <c r="M155" s="160"/>
      <c r="N155" s="161"/>
    </row>
    <row r="156" ht="25.55" customHeight="1">
      <c r="A156" t="s" s="174">
        <v>552</v>
      </c>
      <c r="B156" t="s" s="175">
        <v>553</v>
      </c>
      <c r="C156" s="189"/>
      <c r="D156" s="177">
        <v>0</v>
      </c>
      <c r="E156" s="178">
        <v>0</v>
      </c>
      <c r="F156" s="178">
        <v>0</v>
      </c>
      <c r="G156" s="179">
        <v>0</v>
      </c>
      <c r="H156" s="180">
        <v>0</v>
      </c>
      <c r="I156" s="179">
        <v>0</v>
      </c>
      <c r="J156" t="s" s="181">
        <v>388</v>
      </c>
      <c r="K156" t="s" s="182">
        <v>40</v>
      </c>
      <c r="L156" t="s" s="183">
        <v>96</v>
      </c>
      <c r="M156" t="s" s="183">
        <v>96</v>
      </c>
      <c r="N156" t="s" s="184">
        <v>96</v>
      </c>
    </row>
    <row r="157" ht="14.05" customHeight="1">
      <c r="A157" t="s" s="129">
        <v>554</v>
      </c>
      <c r="B157" t="s" s="130">
        <v>555</v>
      </c>
      <c r="C157" t="s" s="162">
        <v>419</v>
      </c>
      <c r="D157" s="132">
        <f>SUM(D158:D159)</f>
        <v>0</v>
      </c>
      <c r="E157" s="133">
        <f>SUM(E158:E159)</f>
        <v>0</v>
      </c>
      <c r="F157" s="133">
        <f>SUM(F158:F159)</f>
        <v>0</v>
      </c>
      <c r="G157" s="134">
        <f>SUM(G158:G159)</f>
        <v>0</v>
      </c>
      <c r="H157" s="135">
        <f>SUM(H158:H159)+50</f>
        <v>50</v>
      </c>
      <c r="I157" s="134">
        <f>SUM(I158:I159)+50</f>
        <v>50</v>
      </c>
      <c r="J157" t="s" s="136">
        <v>391</v>
      </c>
      <c r="K157" t="s" s="137">
        <v>65</v>
      </c>
      <c r="L157" t="s" s="138">
        <v>356</v>
      </c>
      <c r="M157" t="s" s="138">
        <v>111</v>
      </c>
      <c r="N157" t="s" s="139">
        <v>85</v>
      </c>
    </row>
    <row r="158" ht="13.55" customHeight="1">
      <c r="A158" s="140"/>
      <c r="B158" s="141"/>
      <c r="C158" s="214"/>
      <c r="D158" s="143">
        <v>0</v>
      </c>
      <c r="E158" s="144">
        <v>0</v>
      </c>
      <c r="F158" s="144">
        <v>0</v>
      </c>
      <c r="G158" s="145">
        <v>0</v>
      </c>
      <c r="H158" s="146">
        <v>0</v>
      </c>
      <c r="I158" s="145">
        <v>0</v>
      </c>
      <c r="J158" t="s" s="147">
        <v>392</v>
      </c>
      <c r="K158" t="s" s="148">
        <v>65</v>
      </c>
      <c r="L158" t="s" s="149">
        <v>356</v>
      </c>
      <c r="M158" t="s" s="149">
        <v>111</v>
      </c>
      <c r="N158" t="s" s="150">
        <v>85</v>
      </c>
    </row>
    <row r="159" ht="25.05" customHeight="1">
      <c r="A159" s="151"/>
      <c r="B159" s="152"/>
      <c r="C159" s="163"/>
      <c r="D159" s="154">
        <v>0</v>
      </c>
      <c r="E159" s="155">
        <v>0</v>
      </c>
      <c r="F159" s="155">
        <v>0</v>
      </c>
      <c r="G159" s="156">
        <v>0</v>
      </c>
      <c r="H159" s="157">
        <v>0</v>
      </c>
      <c r="I159" s="156">
        <v>0</v>
      </c>
      <c r="J159" t="s" s="164">
        <v>393</v>
      </c>
      <c r="K159" t="s" s="165">
        <v>65</v>
      </c>
      <c r="L159" t="s" s="166">
        <v>214</v>
      </c>
      <c r="M159" t="s" s="166">
        <v>214</v>
      </c>
      <c r="N159" t="s" s="167">
        <v>149</v>
      </c>
    </row>
    <row r="160" ht="25.05" customHeight="1">
      <c r="A160" t="s" s="129">
        <v>556</v>
      </c>
      <c r="B160" t="s" s="130">
        <v>557</v>
      </c>
      <c r="C160" s="131"/>
      <c r="D160" s="132">
        <f>SUM(D161:D162)</f>
        <v>149.8</v>
      </c>
      <c r="E160" s="133">
        <f>SUM(E161:E162)</f>
        <v>149.8</v>
      </c>
      <c r="F160" s="133">
        <f>SUM(F161:F162)</f>
        <v>121.3</v>
      </c>
      <c r="G160" s="134">
        <f>SUM(G161:G162)</f>
        <v>0</v>
      </c>
      <c r="H160" s="135">
        <f>SUM(H161:H162)</f>
        <v>152.9</v>
      </c>
      <c r="I160" s="134">
        <f>SUM(I161:I162)</f>
        <v>153.3</v>
      </c>
      <c r="J160" t="s" s="136">
        <v>396</v>
      </c>
      <c r="K160" t="s" s="137">
        <v>40</v>
      </c>
      <c r="L160" t="s" s="138">
        <v>96</v>
      </c>
      <c r="M160" t="s" s="138">
        <v>96</v>
      </c>
      <c r="N160" t="s" s="139">
        <v>96</v>
      </c>
    </row>
    <row r="161" ht="13.55" customHeight="1">
      <c r="A161" s="140"/>
      <c r="B161" s="141"/>
      <c r="C161" t="s" s="142">
        <v>420</v>
      </c>
      <c r="D161" s="143">
        <v>126.3</v>
      </c>
      <c r="E161" s="144">
        <v>126.3</v>
      </c>
      <c r="F161" s="144">
        <v>121.3</v>
      </c>
      <c r="G161" s="145">
        <v>0</v>
      </c>
      <c r="H161" s="146">
        <v>127.9</v>
      </c>
      <c r="I161" s="145">
        <v>128.3</v>
      </c>
      <c r="J161" s="170"/>
      <c r="K161" s="171"/>
      <c r="L161" s="172"/>
      <c r="M161" s="172"/>
      <c r="N161" s="173"/>
    </row>
    <row r="162" ht="14.05" customHeight="1">
      <c r="A162" s="151"/>
      <c r="B162" s="152"/>
      <c r="C162" t="s" s="153">
        <v>419</v>
      </c>
      <c r="D162" s="154">
        <v>23.5</v>
      </c>
      <c r="E162" s="155">
        <v>23.5</v>
      </c>
      <c r="F162" s="155">
        <v>0</v>
      </c>
      <c r="G162" s="156">
        <v>0</v>
      </c>
      <c r="H162" s="157">
        <v>25</v>
      </c>
      <c r="I162" s="156">
        <v>25</v>
      </c>
      <c r="J162" s="158"/>
      <c r="K162" s="159"/>
      <c r="L162" s="160"/>
      <c r="M162" s="160"/>
      <c r="N162" s="161"/>
    </row>
    <row r="163" ht="14.05" customHeight="1">
      <c r="A163" s="226"/>
      <c r="B163" s="227"/>
      <c r="C163" s="228"/>
      <c r="D163" s="229"/>
      <c r="E163" s="230"/>
      <c r="F163" s="230"/>
      <c r="G163" s="230"/>
      <c r="H163" s="230"/>
      <c r="I163" s="230"/>
      <c r="J163" s="228"/>
      <c r="K163" s="231"/>
      <c r="L163" s="232"/>
      <c r="M163" s="232"/>
      <c r="N163" s="232"/>
    </row>
    <row r="164" ht="13.5" customHeight="1">
      <c r="A164" s="233"/>
      <c r="B164" t="s" s="234">
        <v>558</v>
      </c>
      <c r="C164" s="235"/>
      <c r="D164" s="235"/>
      <c r="E164" s="235"/>
      <c r="F164" s="235"/>
      <c r="G164" s="236"/>
      <c r="H164" s="236"/>
      <c r="I164" s="236"/>
      <c r="J164" s="237"/>
      <c r="K164" s="238"/>
      <c r="L164" s="239"/>
      <c r="M164" s="239"/>
      <c r="N164" s="239"/>
    </row>
    <row r="165" ht="15" customHeight="1">
      <c r="A165" s="240"/>
      <c r="B165" s="241"/>
      <c r="C165" s="242"/>
      <c r="D165" s="243"/>
      <c r="E165" s="244"/>
      <c r="F165" s="244"/>
      <c r="G165" s="244"/>
      <c r="H165" t="s" s="245">
        <v>401</v>
      </c>
      <c r="I165" s="246"/>
      <c r="J165" s="237"/>
      <c r="K165" s="238"/>
      <c r="L165" s="239"/>
      <c r="M165" s="239"/>
      <c r="N165" s="239"/>
    </row>
    <row r="166" ht="21" customHeight="1">
      <c r="A166" t="s" s="65">
        <v>15</v>
      </c>
      <c r="B166" t="s" s="59">
        <v>402</v>
      </c>
      <c r="C166" s="58"/>
      <c r="D166" t="s" s="247">
        <v>559</v>
      </c>
      <c r="E166" s="248"/>
      <c r="F166" s="248"/>
      <c r="G166" s="249"/>
      <c r="H166" t="s" s="250">
        <v>405</v>
      </c>
      <c r="I166" t="s" s="250">
        <v>406</v>
      </c>
      <c r="J166" s="251"/>
      <c r="K166" s="44"/>
      <c r="L166" s="44"/>
      <c r="M166" s="11"/>
      <c r="N166" s="11"/>
    </row>
    <row r="167" ht="12.75" customHeight="1">
      <c r="A167" s="252"/>
      <c r="B167" s="58"/>
      <c r="C167" s="253"/>
      <c r="D167" t="s" s="250">
        <v>408</v>
      </c>
      <c r="E167" t="s" s="247">
        <v>409</v>
      </c>
      <c r="F167" s="249"/>
      <c r="G167" t="s" s="250">
        <v>410</v>
      </c>
      <c r="H167" s="254"/>
      <c r="I167" s="254"/>
      <c r="J167" s="251"/>
      <c r="K167" s="44"/>
      <c r="L167" s="44"/>
      <c r="M167" s="11"/>
      <c r="N167" s="11"/>
    </row>
    <row r="168" ht="38.25" customHeight="1">
      <c r="A168" s="252"/>
      <c r="B168" s="58"/>
      <c r="C168" s="255"/>
      <c r="D168" s="255"/>
      <c r="E168" t="s" s="59">
        <v>413</v>
      </c>
      <c r="F168" t="s" s="59">
        <v>560</v>
      </c>
      <c r="G168" s="255"/>
      <c r="H168" s="255"/>
      <c r="I168" s="255"/>
      <c r="J168" s="251"/>
      <c r="K168" s="44"/>
      <c r="L168" s="44"/>
      <c r="M168" s="11"/>
      <c r="N168" s="11"/>
    </row>
    <row r="169" ht="13.65" customHeight="1">
      <c r="A169" s="256"/>
      <c r="B169" t="s" s="257">
        <v>561</v>
      </c>
      <c r="C169" s="144"/>
      <c r="D169" s="143">
        <f>E169+G169</f>
        <v>19696.3</v>
      </c>
      <c r="E169" s="144">
        <f>SUM(E170:E171)</f>
        <v>16555.2</v>
      </c>
      <c r="F169" s="144">
        <f>SUM(F170:F171)</f>
        <v>8549.799999999999</v>
      </c>
      <c r="G169" s="144">
        <f>SUM(G170:G171)</f>
        <v>3141.1</v>
      </c>
      <c r="H169" s="144">
        <f>SUM(H170:H171)</f>
        <v>19989.3</v>
      </c>
      <c r="I169" s="144">
        <f>SUM(I170:I171)</f>
        <v>20145.4</v>
      </c>
      <c r="J169" s="251"/>
      <c r="K169" s="44"/>
      <c r="L169" s="11"/>
      <c r="M169" s="11"/>
      <c r="N169" s="11"/>
    </row>
    <row r="170" ht="13.65" customHeight="1">
      <c r="A170" t="s" s="258">
        <v>419</v>
      </c>
      <c r="B170" t="s" s="257">
        <v>562</v>
      </c>
      <c r="C170" s="144"/>
      <c r="D170" s="143">
        <f>D14+D19+D22+D27+D28+D32+D39+D42+D47+D48+D51+D52+D53+D57+D60+D65+D71+D78+D82+D87+D89+D92+D95+D96+D100+D103+D104+D107+D109+D113+D117+D122+D125+D135+D137+D140+D143+D144+D147+D148+D149+D154+D157+D162</f>
        <v>15279.6</v>
      </c>
      <c r="E170" s="144">
        <f>E14+E19+E22+E27+E28+E32+E39+E42+E47+E48+E51+E52+E53+E57+E60+E65+E71+E78+E82+E87+E89+E92+E95+E96+E100+E103+E104+E107+E109+E113+E117+E122+E125+E135+E137+E140+E143+E144+E147+E148+E149+E154+E157+E162</f>
        <v>12340</v>
      </c>
      <c r="F170" s="144">
        <f>F14+F19+F22+F27+F28+F32+F39+F42+F47+F48+F51+F52+F53+F57+F60+F65+F71+F78+F82+F87+F89+F92+F95+F96+F100+F103+F104+F107+F109+F113+F117+F122+F125+F135+F137+F140+F143+F144+F147+F148+F149+F154+F157+F162</f>
        <v>6569.2</v>
      </c>
      <c r="G170" s="144">
        <f>G14+G19+G22+G27+G28+G32+G39+G42+G47+G48+G51+G52+G53+G57+G60+G65+G71+G78+G82+G87+G89+G92+G95+G96+G100+G103+G104+G107+G109+G113+G117+G122+G125+G135+G137+G140+G143+G144+G147+G148+G149+G154+G157+G162</f>
        <v>2939.6</v>
      </c>
      <c r="H170" s="144">
        <v>15743.2</v>
      </c>
      <c r="I170" s="144">
        <v>15869.6</v>
      </c>
      <c r="J170" s="251"/>
      <c r="K170" s="44"/>
      <c r="L170" s="11"/>
      <c r="M170" s="11"/>
      <c r="N170" s="11"/>
    </row>
    <row r="171" ht="24.55" customHeight="1">
      <c r="A171" t="s" s="258">
        <v>420</v>
      </c>
      <c r="B171" t="s" s="257">
        <v>563</v>
      </c>
      <c r="C171" s="144"/>
      <c r="D171" s="143">
        <f>D15+D17+D23+D24+D25+D31+D33+D34+D46+D54+D56+D63+D64+D67+D73+D77+D81+D91+D94+D98+D102+D105+D110+D111+D118+D121+D142+D161</f>
        <v>4416.7</v>
      </c>
      <c r="E171" s="144">
        <f>E15+E17+E23+E24+E25+E31+E33+E34+E46+E54+E56+E63+E64+E67+E73+E77+E81+E91+E94+E98+E102+E105+E110+E111+E118+E121+E142+E161</f>
        <v>4215.2</v>
      </c>
      <c r="F171" s="144">
        <f>F15+F17+F23+F24+F25+F31+F33+F34+F46+F54+F56+F63+F64+F67+F73+F77+F81+F91+F94+F98+F102+F105+F110+F111+F118+F121+F142+F161</f>
        <v>1980.6</v>
      </c>
      <c r="G171" s="144">
        <f>G15+G17+G23+G24+G25+G31+G33+G34+G46+G54+G56+G63+G64+G67+G73+G77+G81+G91+G94+G98+G102+G105+G110+G111+G118+G121+G142+G161</f>
        <v>201.5</v>
      </c>
      <c r="H171" s="144">
        <v>4246.1</v>
      </c>
      <c r="I171" s="144">
        <v>4275.8</v>
      </c>
      <c r="J171" s="251"/>
      <c r="K171" s="44"/>
      <c r="L171" s="11"/>
      <c r="M171" s="11"/>
      <c r="N171" s="11"/>
    </row>
    <row r="172" ht="13.65" customHeight="1">
      <c r="A172" t="s" s="258">
        <v>446</v>
      </c>
      <c r="B172" t="s" s="257">
        <v>564</v>
      </c>
      <c r="C172" s="144"/>
      <c r="D172" s="143">
        <f>E172+G172</f>
        <v>11782.5</v>
      </c>
      <c r="E172" s="144">
        <v>11769.5</v>
      </c>
      <c r="F172" s="144">
        <v>227.1</v>
      </c>
      <c r="G172" s="144">
        <v>13</v>
      </c>
      <c r="H172" s="144">
        <v>11739.7</v>
      </c>
      <c r="I172" s="144">
        <v>11740.9</v>
      </c>
      <c r="J172" s="251"/>
      <c r="K172" s="44"/>
      <c r="L172" s="11"/>
      <c r="M172" s="11"/>
      <c r="N172" s="11"/>
    </row>
    <row r="173" ht="24.55" customHeight="1">
      <c r="A173" t="s" s="258">
        <v>489</v>
      </c>
      <c r="B173" t="s" s="257">
        <v>565</v>
      </c>
      <c r="C173" s="144"/>
      <c r="D173" s="143">
        <f>E173+G173</f>
        <v>34.5</v>
      </c>
      <c r="E173" s="144">
        <v>34.5</v>
      </c>
      <c r="F173" s="144">
        <v>34</v>
      </c>
      <c r="G173" s="144">
        <v>0</v>
      </c>
      <c r="H173" s="144">
        <v>34</v>
      </c>
      <c r="I173" s="144">
        <v>0</v>
      </c>
      <c r="J173" s="251"/>
      <c r="K173" s="44"/>
      <c r="L173" s="11"/>
      <c r="M173" s="11"/>
      <c r="N173" s="11"/>
    </row>
    <row r="174" ht="13.65" customHeight="1">
      <c r="A174" t="s" s="258">
        <v>421</v>
      </c>
      <c r="B174" t="s" s="257">
        <v>566</v>
      </c>
      <c r="C174" s="144"/>
      <c r="D174" s="143">
        <f>E174+G174</f>
        <v>565.7</v>
      </c>
      <c r="E174" s="144">
        <v>565.7</v>
      </c>
      <c r="F174" s="144">
        <v>49.2</v>
      </c>
      <c r="G174" s="144">
        <v>0</v>
      </c>
      <c r="H174" s="144">
        <v>602.3</v>
      </c>
      <c r="I174" s="144">
        <v>652.5</v>
      </c>
      <c r="J174" s="251"/>
      <c r="K174" s="44"/>
      <c r="L174" s="11"/>
      <c r="M174" s="11"/>
      <c r="N174" s="11"/>
    </row>
    <row r="175" ht="13.65" customHeight="1">
      <c r="A175" s="259"/>
      <c r="B175" t="s" s="260">
        <v>567</v>
      </c>
      <c r="C175" s="261"/>
      <c r="D175" s="261">
        <f>D170+D171+D172+D173+D174</f>
        <v>32079</v>
      </c>
      <c r="E175" s="261">
        <f>E170+E171+E172+E173+E174</f>
        <v>28924.9</v>
      </c>
      <c r="F175" s="261">
        <f>F170+F171+F172+F173+F174</f>
        <v>8860.1</v>
      </c>
      <c r="G175" s="261">
        <f>G170+G171+G172+G173+G174</f>
        <v>3154.1</v>
      </c>
      <c r="H175" s="261">
        <f>H170+H171+H172+H173+H174</f>
        <v>32365.3</v>
      </c>
      <c r="I175" s="261">
        <f>I170+I171+I172+I173+I174</f>
        <v>32538.8</v>
      </c>
      <c r="J175" s="251"/>
      <c r="K175" s="44"/>
      <c r="L175" s="11"/>
      <c r="M175" s="11"/>
      <c r="N175" s="11"/>
    </row>
    <row r="176" ht="8" customHeight="1">
      <c r="A176" s="9"/>
      <c r="B176" s="262"/>
      <c r="C176" s="262"/>
      <c r="D176" s="262"/>
      <c r="E176" s="262"/>
      <c r="F176" s="262"/>
      <c r="G176" s="262"/>
      <c r="H176" s="262"/>
      <c r="I176" s="262"/>
      <c r="J176" s="44"/>
      <c r="K176" s="44"/>
      <c r="L176" s="11"/>
      <c r="M176" s="11"/>
      <c r="N176" s="11"/>
    </row>
    <row r="177" ht="16" customHeight="1">
      <c r="A177" s="263"/>
      <c r="B177" t="s" s="264">
        <v>568</v>
      </c>
      <c r="C177" s="44"/>
      <c r="D177" s="265"/>
      <c r="E177" s="44"/>
      <c r="F177" s="44"/>
      <c r="G177" s="44"/>
      <c r="H177" s="44"/>
      <c r="I177" s="44"/>
      <c r="J177" s="44"/>
      <c r="K177" s="44"/>
      <c r="L177" s="11"/>
      <c r="M177" s="11"/>
      <c r="N177" s="11"/>
    </row>
    <row r="178" ht="26.25" customHeight="1">
      <c r="A178" s="11"/>
      <c r="B178" t="s" s="266">
        <v>569</v>
      </c>
      <c r="C178" s="267"/>
      <c r="D178" s="267"/>
      <c r="E178" s="267"/>
      <c r="F178" s="267"/>
      <c r="G178" s="267"/>
      <c r="H178" s="267"/>
      <c r="I178" s="267"/>
      <c r="J178" s="268"/>
      <c r="K178" s="44"/>
      <c r="L178" s="11"/>
      <c r="M178" s="11"/>
      <c r="N178" s="11"/>
    </row>
    <row r="179" ht="27.75" customHeight="1">
      <c r="A179" s="11"/>
      <c r="B179" t="s" s="266">
        <v>570</v>
      </c>
      <c r="C179" s="267"/>
      <c r="D179" s="267"/>
      <c r="E179" s="267"/>
      <c r="F179" s="267"/>
      <c r="G179" s="267"/>
      <c r="H179" s="267"/>
      <c r="I179" s="267"/>
      <c r="J179" s="267"/>
      <c r="K179" s="44"/>
      <c r="L179" s="11"/>
      <c r="M179" s="11"/>
      <c r="N179" s="11"/>
    </row>
    <row r="180" ht="15.75" customHeight="1">
      <c r="A180" s="11"/>
      <c r="B180" t="s" s="266">
        <v>571</v>
      </c>
      <c r="C180" s="267"/>
      <c r="D180" s="267"/>
      <c r="E180" s="267"/>
      <c r="F180" s="267"/>
      <c r="G180" s="269"/>
      <c r="H180" s="269"/>
      <c r="I180" s="269"/>
      <c r="J180" s="269"/>
      <c r="K180" s="44"/>
      <c r="L180" s="11"/>
      <c r="M180" s="11"/>
      <c r="N180" s="11"/>
    </row>
    <row r="181" ht="16" customHeight="1">
      <c r="A181" s="11"/>
      <c r="B181" t="s" s="266">
        <v>572</v>
      </c>
      <c r="C181" s="269"/>
      <c r="D181" s="269"/>
      <c r="E181" s="269"/>
      <c r="F181" s="269"/>
      <c r="G181" s="269"/>
      <c r="H181" s="269"/>
      <c r="I181" s="269"/>
      <c r="J181" s="268"/>
      <c r="K181" s="44"/>
      <c r="L181" s="11"/>
      <c r="M181" s="11"/>
      <c r="N181" s="11"/>
    </row>
    <row r="182" ht="16" customHeight="1">
      <c r="A182" s="11"/>
      <c r="B182" t="s" s="266">
        <v>573</v>
      </c>
      <c r="C182" s="270"/>
      <c r="D182" s="270"/>
      <c r="E182" s="270"/>
      <c r="F182" s="270"/>
      <c r="G182" s="270"/>
      <c r="H182" s="270"/>
      <c r="I182" s="270"/>
      <c r="J182" s="270"/>
      <c r="K182" s="44"/>
      <c r="L182" s="11"/>
      <c r="M182" s="11"/>
      <c r="N182" s="11"/>
    </row>
    <row r="183" ht="16" customHeight="1">
      <c r="A183" s="11"/>
      <c r="B183" t="s" s="266">
        <v>574</v>
      </c>
      <c r="C183" s="270"/>
      <c r="D183" s="270"/>
      <c r="E183" s="270"/>
      <c r="F183" s="270"/>
      <c r="G183" s="270"/>
      <c r="H183" s="270"/>
      <c r="I183" s="270"/>
      <c r="J183" s="270"/>
      <c r="K183" s="44"/>
      <c r="L183" s="11"/>
      <c r="M183" s="11"/>
      <c r="N183" s="11"/>
    </row>
  </sheetData>
  <mergeCells count="32">
    <mergeCell ref="A1:N1"/>
    <mergeCell ref="A2:N2"/>
    <mergeCell ref="M3:N3"/>
    <mergeCell ref="A4:A6"/>
    <mergeCell ref="B4:B6"/>
    <mergeCell ref="C4:C6"/>
    <mergeCell ref="D4:G4"/>
    <mergeCell ref="H4:H6"/>
    <mergeCell ref="I4:I6"/>
    <mergeCell ref="J4:N4"/>
    <mergeCell ref="D5:D6"/>
    <mergeCell ref="E5:F5"/>
    <mergeCell ref="G5:G6"/>
    <mergeCell ref="J5:J6"/>
    <mergeCell ref="K5:K6"/>
    <mergeCell ref="L5:N5"/>
    <mergeCell ref="A166:A168"/>
    <mergeCell ref="B166:B168"/>
    <mergeCell ref="D166:G166"/>
    <mergeCell ref="H166:H168"/>
    <mergeCell ref="I166:I168"/>
    <mergeCell ref="C167:C168"/>
    <mergeCell ref="D167:D168"/>
    <mergeCell ref="E167:F167"/>
    <mergeCell ref="B181:I181"/>
    <mergeCell ref="B182:J182"/>
    <mergeCell ref="B183:J183"/>
    <mergeCell ref="B164:F164"/>
    <mergeCell ref="H165:I165"/>
    <mergeCell ref="B178:J178"/>
    <mergeCell ref="B179:J179"/>
    <mergeCell ref="B180:E180"/>
  </mergeCells>
  <pageMargins left="0.38" right="0.34" top="0.748031" bottom="0.42" header="0.314961" footer="0.314961"/>
  <pageSetup firstPageNumber="1" fitToHeight="1" fitToWidth="1" scale="80" useFirstPageNumber="0" orientation="landscape"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